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wopi.dropbox.com/wopi/files/oid_14852871681463088640/WOPIServiceId_TP_DROPBOX_PLUS/WOPIUserId_-/"/>
    </mc:Choice>
  </mc:AlternateContent>
  <xr:revisionPtr revIDLastSave="40" documentId="8_{83A3624B-9892-4787-9D38-FB0B7C3DB496}" xr6:coauthVersionLast="47" xr6:coauthVersionMax="47" xr10:uidLastSave="{22788A37-1820-4D14-B8A0-346F121BE40D}"/>
  <bookViews>
    <workbookView xWindow="-105" yWindow="0" windowWidth="26010" windowHeight="20985" tabRatio="500" xr2:uid="{00000000-000D-0000-FFFF-FFFF00000000}"/>
  </bookViews>
  <sheets>
    <sheet name="IS Consolidated" sheetId="1" r:id="rId1"/>
    <sheet name="BS Consolidated" sheetId="2" r:id="rId2"/>
    <sheet name="Mapping" sheetId="3" r:id="rId3"/>
    <sheet name="DB IS" sheetId="4" r:id="rId4"/>
    <sheet name="DBLP IS" sheetId="5" r:id="rId5"/>
    <sheet name="DBRN IS" sheetId="6" r:id="rId6"/>
    <sheet name="DBW IS" sheetId="7" r:id="rId7"/>
    <sheet name="DBWFB IS" sheetId="8" r:id="rId8"/>
    <sheet name="DB BS" sheetId="9" r:id="rId9"/>
    <sheet name="DBLP BS" sheetId="10" r:id="rId10"/>
    <sheet name="DBRN BS" sheetId="11" r:id="rId11"/>
    <sheet name="DBW BS" sheetId="12" r:id="rId12"/>
    <sheet name="DBWFB BS" sheetId="13" r:id="rId1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G74" i="1" l="1"/>
  <c r="AF74" i="1"/>
  <c r="AE74" i="1"/>
  <c r="AD74" i="1"/>
  <c r="AC74" i="1"/>
  <c r="AB74" i="1"/>
  <c r="AA74" i="1"/>
  <c r="Z74" i="1"/>
  <c r="Y74" i="1"/>
  <c r="X74" i="1"/>
  <c r="W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V74" i="1"/>
  <c r="AG57" i="2"/>
  <c r="AK57" i="2" s="1"/>
  <c r="AF57" i="2"/>
  <c r="AE57" i="2"/>
  <c r="AD57" i="2"/>
  <c r="AC57" i="2"/>
  <c r="AB57" i="2"/>
  <c r="AA57" i="2"/>
  <c r="AJ57" i="2" s="1"/>
  <c r="Z57" i="2"/>
  <c r="Y57" i="2"/>
  <c r="X57" i="2"/>
  <c r="W57" i="2"/>
  <c r="V57" i="2"/>
  <c r="U57" i="2"/>
  <c r="T57" i="2"/>
  <c r="S57" i="2"/>
  <c r="R57" i="2"/>
  <c r="Q57" i="2"/>
  <c r="P57" i="2"/>
  <c r="O57" i="2"/>
  <c r="AI57" i="2" s="1"/>
  <c r="N57" i="2"/>
  <c r="M57" i="2"/>
  <c r="L57" i="2"/>
  <c r="K57" i="2"/>
  <c r="J57" i="2"/>
  <c r="I57" i="2"/>
  <c r="H57" i="2"/>
  <c r="G57" i="2"/>
  <c r="F57" i="2"/>
  <c r="E57" i="2"/>
  <c r="D57" i="2"/>
  <c r="AG56" i="2"/>
  <c r="AK56" i="2" s="1"/>
  <c r="AF56" i="2"/>
  <c r="AE56" i="2"/>
  <c r="AD56" i="2"/>
  <c r="AC56" i="2"/>
  <c r="AB56" i="2"/>
  <c r="AA56" i="2"/>
  <c r="AJ56" i="2" s="1"/>
  <c r="Z56" i="2"/>
  <c r="Y56" i="2"/>
  <c r="X56" i="2"/>
  <c r="W56" i="2"/>
  <c r="V56" i="2"/>
  <c r="U56" i="2"/>
  <c r="T56" i="2"/>
  <c r="S56" i="2"/>
  <c r="R56" i="2"/>
  <c r="Q56" i="2"/>
  <c r="P56" i="2"/>
  <c r="O56" i="2"/>
  <c r="AI56" i="2" s="1"/>
  <c r="N56" i="2"/>
  <c r="M56" i="2"/>
  <c r="L56" i="2"/>
  <c r="K56" i="2"/>
  <c r="J56" i="2"/>
  <c r="I56" i="2"/>
  <c r="H56" i="2"/>
  <c r="G56" i="2"/>
  <c r="F56" i="2"/>
  <c r="E56" i="2"/>
  <c r="D56" i="2"/>
  <c r="AG55" i="2"/>
  <c r="AK55" i="2" s="1"/>
  <c r="AF55" i="2"/>
  <c r="AE55" i="2"/>
  <c r="AD55" i="2"/>
  <c r="AC55" i="2"/>
  <c r="AB55" i="2"/>
  <c r="AA55" i="2"/>
  <c r="AJ55" i="2" s="1"/>
  <c r="Z55" i="2"/>
  <c r="Y55" i="2"/>
  <c r="X55" i="2"/>
  <c r="W55" i="2"/>
  <c r="V55" i="2"/>
  <c r="U55" i="2"/>
  <c r="T55" i="2"/>
  <c r="S55" i="2"/>
  <c r="R55" i="2"/>
  <c r="Q55" i="2"/>
  <c r="P55" i="2"/>
  <c r="O55" i="2"/>
  <c r="AI55" i="2" s="1"/>
  <c r="N55" i="2"/>
  <c r="M55" i="2"/>
  <c r="L55" i="2"/>
  <c r="K55" i="2"/>
  <c r="J55" i="2"/>
  <c r="I55" i="2"/>
  <c r="H55" i="2"/>
  <c r="G55" i="2"/>
  <c r="F55" i="2"/>
  <c r="E55" i="2"/>
  <c r="D55" i="2"/>
  <c r="AJ54" i="2"/>
  <c r="AG54" i="2"/>
  <c r="AK54" i="2" s="1"/>
  <c r="AF54" i="2"/>
  <c r="AE54" i="2"/>
  <c r="AD54" i="2"/>
  <c r="AC54" i="2"/>
  <c r="AB54" i="2"/>
  <c r="AA54" i="2"/>
  <c r="Z54" i="2"/>
  <c r="Y54" i="2"/>
  <c r="X54" i="2"/>
  <c r="W54" i="2"/>
  <c r="V54" i="2"/>
  <c r="U54" i="2"/>
  <c r="T54" i="2"/>
  <c r="S54" i="2"/>
  <c r="R54" i="2"/>
  <c r="Q54" i="2"/>
  <c r="P54" i="2"/>
  <c r="O54" i="2"/>
  <c r="AI54" i="2" s="1"/>
  <c r="N54" i="2"/>
  <c r="M54" i="2"/>
  <c r="L54" i="2"/>
  <c r="K54" i="2"/>
  <c r="J54" i="2"/>
  <c r="I54" i="2"/>
  <c r="H54" i="2"/>
  <c r="G54" i="2"/>
  <c r="F54" i="2"/>
  <c r="E54" i="2"/>
  <c r="D54" i="2"/>
  <c r="AG53" i="2"/>
  <c r="AF53" i="2"/>
  <c r="AE53" i="2"/>
  <c r="AD53" i="2"/>
  <c r="AC53" i="2"/>
  <c r="AB53" i="2"/>
  <c r="AA53" i="2"/>
  <c r="AJ53" i="2" s="1"/>
  <c r="Z53" i="2"/>
  <c r="Y53" i="2"/>
  <c r="X53" i="2"/>
  <c r="W53" i="2"/>
  <c r="V53" i="2"/>
  <c r="U53" i="2"/>
  <c r="T53" i="2"/>
  <c r="S53" i="2"/>
  <c r="R53" i="2"/>
  <c r="Q53" i="2"/>
  <c r="P53" i="2"/>
  <c r="O53" i="2"/>
  <c r="AI53" i="2" s="1"/>
  <c r="N53" i="2"/>
  <c r="M53" i="2"/>
  <c r="L53" i="2"/>
  <c r="K53" i="2"/>
  <c r="J53" i="2"/>
  <c r="I53" i="2"/>
  <c r="H53" i="2"/>
  <c r="G53" i="2"/>
  <c r="F53" i="2"/>
  <c r="E53" i="2"/>
  <c r="D53" i="2"/>
  <c r="AG52" i="2"/>
  <c r="AK52" i="2" s="1"/>
  <c r="AF52" i="2"/>
  <c r="AE52" i="2"/>
  <c r="AE58" i="2" s="1"/>
  <c r="AD52" i="2"/>
  <c r="AC52" i="2"/>
  <c r="AB52" i="2"/>
  <c r="AA52" i="2"/>
  <c r="AJ52" i="2" s="1"/>
  <c r="Z52" i="2"/>
  <c r="Y52" i="2"/>
  <c r="X52" i="2"/>
  <c r="W52" i="2"/>
  <c r="V52" i="2"/>
  <c r="U52" i="2"/>
  <c r="T52" i="2"/>
  <c r="S52" i="2"/>
  <c r="S58" i="2" s="1"/>
  <c r="R52" i="2"/>
  <c r="Q52" i="2"/>
  <c r="P52" i="2"/>
  <c r="O52" i="2"/>
  <c r="AI52" i="2" s="1"/>
  <c r="N52" i="2"/>
  <c r="M52" i="2"/>
  <c r="L52" i="2"/>
  <c r="K52" i="2"/>
  <c r="J52" i="2"/>
  <c r="I52" i="2"/>
  <c r="H52" i="2"/>
  <c r="G52" i="2"/>
  <c r="G58" i="2" s="1"/>
  <c r="F52" i="2"/>
  <c r="E52" i="2"/>
  <c r="D52" i="2"/>
  <c r="AG47" i="2"/>
  <c r="AF47" i="2"/>
  <c r="AE47" i="2"/>
  <c r="AD47" i="2"/>
  <c r="AC47" i="2"/>
  <c r="AB47" i="2"/>
  <c r="AA47" i="2"/>
  <c r="AJ47" i="2" s="1"/>
  <c r="Z47" i="2"/>
  <c r="Y47" i="2"/>
  <c r="X47" i="2"/>
  <c r="W47" i="2"/>
  <c r="V47" i="2"/>
  <c r="U47" i="2"/>
  <c r="T47" i="2"/>
  <c r="S47" i="2"/>
  <c r="R47" i="2"/>
  <c r="Q47" i="2"/>
  <c r="P47" i="2"/>
  <c r="O47" i="2"/>
  <c r="AI47" i="2" s="1"/>
  <c r="N47" i="2"/>
  <c r="M47" i="2"/>
  <c r="L47" i="2"/>
  <c r="K47" i="2"/>
  <c r="J47" i="2"/>
  <c r="I47" i="2"/>
  <c r="H47" i="2"/>
  <c r="G47" i="2"/>
  <c r="F47" i="2"/>
  <c r="E47" i="2"/>
  <c r="D47" i="2"/>
  <c r="AG46" i="2"/>
  <c r="AK46" i="2" s="1"/>
  <c r="AF46" i="2"/>
  <c r="AE46" i="2"/>
  <c r="AD46" i="2"/>
  <c r="AC46" i="2"/>
  <c r="AB46" i="2"/>
  <c r="AA46" i="2"/>
  <c r="AJ46" i="2" s="1"/>
  <c r="Z46" i="2"/>
  <c r="Y46" i="2"/>
  <c r="X46" i="2"/>
  <c r="W46" i="2"/>
  <c r="V46" i="2"/>
  <c r="U46" i="2"/>
  <c r="T46" i="2"/>
  <c r="S46" i="2"/>
  <c r="R46" i="2"/>
  <c r="Q46" i="2"/>
  <c r="P46" i="2"/>
  <c r="O46" i="2"/>
  <c r="AI46" i="2" s="1"/>
  <c r="N46" i="2"/>
  <c r="M46" i="2"/>
  <c r="L46" i="2"/>
  <c r="K46" i="2"/>
  <c r="J46" i="2"/>
  <c r="I46" i="2"/>
  <c r="H46" i="2"/>
  <c r="G46" i="2"/>
  <c r="F46" i="2"/>
  <c r="E46" i="2"/>
  <c r="D46" i="2"/>
  <c r="AG45" i="2"/>
  <c r="AK45" i="2" s="1"/>
  <c r="AF45" i="2"/>
  <c r="AE45" i="2"/>
  <c r="AD45" i="2"/>
  <c r="AC45" i="2"/>
  <c r="AB45" i="2"/>
  <c r="AA45" i="2"/>
  <c r="AJ45" i="2" s="1"/>
  <c r="Z45" i="2"/>
  <c r="Y45" i="2"/>
  <c r="Y48" i="2" s="1"/>
  <c r="X45" i="2"/>
  <c r="W45" i="2"/>
  <c r="V45" i="2"/>
  <c r="U45" i="2"/>
  <c r="T45" i="2"/>
  <c r="S45" i="2"/>
  <c r="R45" i="2"/>
  <c r="Q45" i="2"/>
  <c r="P45" i="2"/>
  <c r="O45" i="2"/>
  <c r="AI45" i="2" s="1"/>
  <c r="N45" i="2"/>
  <c r="M45" i="2"/>
  <c r="L45" i="2"/>
  <c r="K45" i="2"/>
  <c r="J45" i="2"/>
  <c r="I45" i="2"/>
  <c r="H45" i="2"/>
  <c r="G45" i="2"/>
  <c r="F45" i="2"/>
  <c r="E45" i="2"/>
  <c r="D45" i="2"/>
  <c r="AG41" i="2"/>
  <c r="AK41" i="2" s="1"/>
  <c r="AF41" i="2"/>
  <c r="AE41" i="2"/>
  <c r="AD41" i="2"/>
  <c r="AC41" i="2"/>
  <c r="AB41" i="2"/>
  <c r="AA41" i="2"/>
  <c r="AJ41" i="2" s="1"/>
  <c r="Z41" i="2"/>
  <c r="Y41" i="2"/>
  <c r="X41" i="2"/>
  <c r="W41" i="2"/>
  <c r="V41" i="2"/>
  <c r="U41" i="2"/>
  <c r="T41" i="2"/>
  <c r="S41" i="2"/>
  <c r="R41" i="2"/>
  <c r="Q41" i="2"/>
  <c r="P41" i="2"/>
  <c r="O41" i="2"/>
  <c r="AI41" i="2" s="1"/>
  <c r="N41" i="2"/>
  <c r="M41" i="2"/>
  <c r="L41" i="2"/>
  <c r="K41" i="2"/>
  <c r="J41" i="2"/>
  <c r="I41" i="2"/>
  <c r="H41" i="2"/>
  <c r="G41" i="2"/>
  <c r="F41" i="2"/>
  <c r="E41" i="2"/>
  <c r="D41" i="2"/>
  <c r="AG40" i="2"/>
  <c r="AK40" i="2" s="1"/>
  <c r="AF40" i="2"/>
  <c r="AE40" i="2"/>
  <c r="AD40" i="2"/>
  <c r="AC40" i="2"/>
  <c r="AB40" i="2"/>
  <c r="AA40" i="2"/>
  <c r="AJ40" i="2" s="1"/>
  <c r="Z40" i="2"/>
  <c r="Y40" i="2"/>
  <c r="X40" i="2"/>
  <c r="W40" i="2"/>
  <c r="V40" i="2"/>
  <c r="U40" i="2"/>
  <c r="T40" i="2"/>
  <c r="S40" i="2"/>
  <c r="R40" i="2"/>
  <c r="Q40" i="2"/>
  <c r="P40" i="2"/>
  <c r="O40" i="2"/>
  <c r="AI40" i="2" s="1"/>
  <c r="N40" i="2"/>
  <c r="M40" i="2"/>
  <c r="L40" i="2"/>
  <c r="K40" i="2"/>
  <c r="J40" i="2"/>
  <c r="I40" i="2"/>
  <c r="H40" i="2"/>
  <c r="G40" i="2"/>
  <c r="F40" i="2"/>
  <c r="E40" i="2"/>
  <c r="D40" i="2"/>
  <c r="AG39" i="2"/>
  <c r="AK39" i="2" s="1"/>
  <c r="AF39" i="2"/>
  <c r="AE39" i="2"/>
  <c r="AD39" i="2"/>
  <c r="AC39" i="2"/>
  <c r="AB39" i="2"/>
  <c r="AA39" i="2"/>
  <c r="AJ39" i="2" s="1"/>
  <c r="Z39" i="2"/>
  <c r="Y39" i="2"/>
  <c r="X39" i="2"/>
  <c r="W39" i="2"/>
  <c r="V39" i="2"/>
  <c r="U39" i="2"/>
  <c r="T39" i="2"/>
  <c r="S39" i="2"/>
  <c r="R39" i="2"/>
  <c r="Q39" i="2"/>
  <c r="P39" i="2"/>
  <c r="O39" i="2"/>
  <c r="AI39" i="2" s="1"/>
  <c r="N39" i="2"/>
  <c r="M39" i="2"/>
  <c r="L39" i="2"/>
  <c r="K39" i="2"/>
  <c r="J39" i="2"/>
  <c r="I39" i="2"/>
  <c r="H39" i="2"/>
  <c r="G39" i="2"/>
  <c r="F39" i="2"/>
  <c r="E39" i="2"/>
  <c r="D39" i="2"/>
  <c r="AG38" i="2"/>
  <c r="AK38" i="2" s="1"/>
  <c r="AF38" i="2"/>
  <c r="AE38" i="2"/>
  <c r="AD38" i="2"/>
  <c r="AC38" i="2"/>
  <c r="AB38" i="2"/>
  <c r="AA38" i="2"/>
  <c r="AJ38" i="2" s="1"/>
  <c r="Z38" i="2"/>
  <c r="Y38" i="2"/>
  <c r="X38" i="2"/>
  <c r="W38" i="2"/>
  <c r="V38" i="2"/>
  <c r="U38" i="2"/>
  <c r="T38" i="2"/>
  <c r="S38" i="2"/>
  <c r="R38" i="2"/>
  <c r="Q38" i="2"/>
  <c r="P38" i="2"/>
  <c r="O38" i="2"/>
  <c r="AI38" i="2" s="1"/>
  <c r="N38" i="2"/>
  <c r="M38" i="2"/>
  <c r="L38" i="2"/>
  <c r="K38" i="2"/>
  <c r="J38" i="2"/>
  <c r="I38" i="2"/>
  <c r="H38" i="2"/>
  <c r="G38" i="2"/>
  <c r="F38" i="2"/>
  <c r="E38" i="2"/>
  <c r="D38" i="2"/>
  <c r="AG37" i="2"/>
  <c r="AK37" i="2" s="1"/>
  <c r="AF37" i="2"/>
  <c r="AE37" i="2"/>
  <c r="AD37" i="2"/>
  <c r="AC37" i="2"/>
  <c r="AB37" i="2"/>
  <c r="AA37" i="2"/>
  <c r="AJ37" i="2" s="1"/>
  <c r="Z37" i="2"/>
  <c r="Y37" i="2"/>
  <c r="X37" i="2"/>
  <c r="W37" i="2"/>
  <c r="V37" i="2"/>
  <c r="U37" i="2"/>
  <c r="T37" i="2"/>
  <c r="S37" i="2"/>
  <c r="R37" i="2"/>
  <c r="Q37" i="2"/>
  <c r="P37" i="2"/>
  <c r="O37" i="2"/>
  <c r="AI37" i="2" s="1"/>
  <c r="N37" i="2"/>
  <c r="M37" i="2"/>
  <c r="L37" i="2"/>
  <c r="K37" i="2"/>
  <c r="J37" i="2"/>
  <c r="I37" i="2"/>
  <c r="H37" i="2"/>
  <c r="G37" i="2"/>
  <c r="F37" i="2"/>
  <c r="E37" i="2"/>
  <c r="D37" i="2"/>
  <c r="AG36" i="2"/>
  <c r="AK36" i="2" s="1"/>
  <c r="AF36" i="2"/>
  <c r="AE36" i="2"/>
  <c r="AD36" i="2"/>
  <c r="AC36" i="2"/>
  <c r="AB36" i="2"/>
  <c r="AA36" i="2"/>
  <c r="AJ36" i="2" s="1"/>
  <c r="Z36" i="2"/>
  <c r="Y36" i="2"/>
  <c r="X36" i="2"/>
  <c r="W36" i="2"/>
  <c r="V36" i="2"/>
  <c r="U36" i="2"/>
  <c r="T36" i="2"/>
  <c r="S36" i="2"/>
  <c r="R36" i="2"/>
  <c r="Q36" i="2"/>
  <c r="P36" i="2"/>
  <c r="O36" i="2"/>
  <c r="AI36" i="2" s="1"/>
  <c r="N36" i="2"/>
  <c r="M36" i="2"/>
  <c r="L36" i="2"/>
  <c r="K36" i="2"/>
  <c r="J36" i="2"/>
  <c r="I36" i="2"/>
  <c r="H36" i="2"/>
  <c r="G36" i="2"/>
  <c r="F36" i="2"/>
  <c r="E36" i="2"/>
  <c r="D36" i="2"/>
  <c r="AG35" i="2"/>
  <c r="AK35" i="2" s="1"/>
  <c r="AF35" i="2"/>
  <c r="AE35" i="2"/>
  <c r="AD35" i="2"/>
  <c r="AC35" i="2"/>
  <c r="AB35" i="2"/>
  <c r="AA35" i="2"/>
  <c r="AJ35" i="2" s="1"/>
  <c r="Z35" i="2"/>
  <c r="Y35" i="2"/>
  <c r="X35" i="2"/>
  <c r="W35" i="2"/>
  <c r="V35" i="2"/>
  <c r="U35" i="2"/>
  <c r="T35" i="2"/>
  <c r="S35" i="2"/>
  <c r="R35" i="2"/>
  <c r="Q35" i="2"/>
  <c r="P35" i="2"/>
  <c r="O35" i="2"/>
  <c r="AI35" i="2" s="1"/>
  <c r="N35" i="2"/>
  <c r="M35" i="2"/>
  <c r="L35" i="2"/>
  <c r="K35" i="2"/>
  <c r="J35" i="2"/>
  <c r="I35" i="2"/>
  <c r="H35" i="2"/>
  <c r="G35" i="2"/>
  <c r="F35" i="2"/>
  <c r="E35" i="2"/>
  <c r="D35" i="2"/>
  <c r="AG34" i="2"/>
  <c r="AK34" i="2" s="1"/>
  <c r="AF34" i="2"/>
  <c r="AE34" i="2"/>
  <c r="AD34" i="2"/>
  <c r="AC34" i="2"/>
  <c r="AB34" i="2"/>
  <c r="AA34" i="2"/>
  <c r="AJ34" i="2" s="1"/>
  <c r="Z34" i="2"/>
  <c r="Y34" i="2"/>
  <c r="X34" i="2"/>
  <c r="W34" i="2"/>
  <c r="V34" i="2"/>
  <c r="U34" i="2"/>
  <c r="T34" i="2"/>
  <c r="S34" i="2"/>
  <c r="R34" i="2"/>
  <c r="Q34" i="2"/>
  <c r="P34" i="2"/>
  <c r="O34" i="2"/>
  <c r="AI34" i="2" s="1"/>
  <c r="N34" i="2"/>
  <c r="M34" i="2"/>
  <c r="L34" i="2"/>
  <c r="K34" i="2"/>
  <c r="J34" i="2"/>
  <c r="I34" i="2"/>
  <c r="H34" i="2"/>
  <c r="G34" i="2"/>
  <c r="F34" i="2"/>
  <c r="E34" i="2"/>
  <c r="D34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AG28" i="2"/>
  <c r="AK28" i="2" s="1"/>
  <c r="AF28" i="2"/>
  <c r="AE28" i="2"/>
  <c r="AD28" i="2"/>
  <c r="AC28" i="2"/>
  <c r="AB28" i="2"/>
  <c r="AA28" i="2"/>
  <c r="AJ28" i="2" s="1"/>
  <c r="Z28" i="2"/>
  <c r="Y28" i="2"/>
  <c r="X28" i="2"/>
  <c r="W28" i="2"/>
  <c r="V28" i="2"/>
  <c r="U28" i="2"/>
  <c r="T28" i="2"/>
  <c r="S28" i="2"/>
  <c r="R28" i="2"/>
  <c r="Q28" i="2"/>
  <c r="P28" i="2"/>
  <c r="O28" i="2"/>
  <c r="AI28" i="2" s="1"/>
  <c r="N28" i="2"/>
  <c r="M28" i="2"/>
  <c r="L28" i="2"/>
  <c r="K28" i="2"/>
  <c r="J28" i="2"/>
  <c r="I28" i="2"/>
  <c r="H28" i="2"/>
  <c r="G28" i="2"/>
  <c r="F28" i="2"/>
  <c r="E28" i="2"/>
  <c r="D28" i="2"/>
  <c r="AI27" i="2"/>
  <c r="AG27" i="2"/>
  <c r="AK27" i="2" s="1"/>
  <c r="AF27" i="2"/>
  <c r="AE27" i="2"/>
  <c r="AD27" i="2"/>
  <c r="AC27" i="2"/>
  <c r="AB27" i="2"/>
  <c r="AA27" i="2"/>
  <c r="AJ27" i="2" s="1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AG26" i="2"/>
  <c r="AK26" i="2" s="1"/>
  <c r="AF26" i="2"/>
  <c r="AE26" i="2"/>
  <c r="AD26" i="2"/>
  <c r="AC26" i="2"/>
  <c r="AB26" i="2"/>
  <c r="AA26" i="2"/>
  <c r="AJ26" i="2" s="1"/>
  <c r="Z26" i="2"/>
  <c r="Y26" i="2"/>
  <c r="X26" i="2"/>
  <c r="W26" i="2"/>
  <c r="V26" i="2"/>
  <c r="U26" i="2"/>
  <c r="T26" i="2"/>
  <c r="S26" i="2"/>
  <c r="R26" i="2"/>
  <c r="Q26" i="2"/>
  <c r="P26" i="2"/>
  <c r="O26" i="2"/>
  <c r="AI26" i="2" s="1"/>
  <c r="N26" i="2"/>
  <c r="M26" i="2"/>
  <c r="L26" i="2"/>
  <c r="K26" i="2"/>
  <c r="J26" i="2"/>
  <c r="I26" i="2"/>
  <c r="H26" i="2"/>
  <c r="G26" i="2"/>
  <c r="F26" i="2"/>
  <c r="E26" i="2"/>
  <c r="D26" i="2"/>
  <c r="AG25" i="2"/>
  <c r="AK25" i="2" s="1"/>
  <c r="AF25" i="2"/>
  <c r="AE25" i="2"/>
  <c r="AD25" i="2"/>
  <c r="AC25" i="2"/>
  <c r="AB25" i="2"/>
  <c r="AA25" i="2"/>
  <c r="AJ25" i="2" s="1"/>
  <c r="Z25" i="2"/>
  <c r="Y25" i="2"/>
  <c r="X25" i="2"/>
  <c r="W25" i="2"/>
  <c r="V25" i="2"/>
  <c r="U25" i="2"/>
  <c r="T25" i="2"/>
  <c r="S25" i="2"/>
  <c r="R25" i="2"/>
  <c r="Q25" i="2"/>
  <c r="P25" i="2"/>
  <c r="O25" i="2"/>
  <c r="AI25" i="2" s="1"/>
  <c r="N25" i="2"/>
  <c r="M25" i="2"/>
  <c r="L25" i="2"/>
  <c r="K25" i="2"/>
  <c r="J25" i="2"/>
  <c r="I25" i="2"/>
  <c r="H25" i="2"/>
  <c r="G25" i="2"/>
  <c r="F25" i="2"/>
  <c r="E25" i="2"/>
  <c r="D25" i="2"/>
  <c r="AG24" i="2"/>
  <c r="AK24" i="2" s="1"/>
  <c r="AF24" i="2"/>
  <c r="AE24" i="2"/>
  <c r="AD24" i="2"/>
  <c r="AC24" i="2"/>
  <c r="AB24" i="2"/>
  <c r="AA24" i="2"/>
  <c r="AJ24" i="2" s="1"/>
  <c r="Z24" i="2"/>
  <c r="Y24" i="2"/>
  <c r="X24" i="2"/>
  <c r="W24" i="2"/>
  <c r="V24" i="2"/>
  <c r="U24" i="2"/>
  <c r="T24" i="2"/>
  <c r="S24" i="2"/>
  <c r="R24" i="2"/>
  <c r="Q24" i="2"/>
  <c r="P24" i="2"/>
  <c r="O24" i="2"/>
  <c r="AI24" i="2" s="1"/>
  <c r="N24" i="2"/>
  <c r="M24" i="2"/>
  <c r="L24" i="2"/>
  <c r="K24" i="2"/>
  <c r="J24" i="2"/>
  <c r="I24" i="2"/>
  <c r="H24" i="2"/>
  <c r="G24" i="2"/>
  <c r="F24" i="2"/>
  <c r="E24" i="2"/>
  <c r="D24" i="2"/>
  <c r="AG23" i="2"/>
  <c r="AF23" i="2"/>
  <c r="AE23" i="2"/>
  <c r="AD23" i="2"/>
  <c r="AC23" i="2"/>
  <c r="AB23" i="2"/>
  <c r="AA23" i="2"/>
  <c r="AJ23" i="2" s="1"/>
  <c r="Z23" i="2"/>
  <c r="Y23" i="2"/>
  <c r="X23" i="2"/>
  <c r="W23" i="2"/>
  <c r="V23" i="2"/>
  <c r="U23" i="2"/>
  <c r="T23" i="2"/>
  <c r="S23" i="2"/>
  <c r="R23" i="2"/>
  <c r="Q23" i="2"/>
  <c r="P23" i="2"/>
  <c r="O23" i="2"/>
  <c r="AI23" i="2" s="1"/>
  <c r="N23" i="2"/>
  <c r="M23" i="2"/>
  <c r="L23" i="2"/>
  <c r="K23" i="2"/>
  <c r="J23" i="2"/>
  <c r="I23" i="2"/>
  <c r="H23" i="2"/>
  <c r="G23" i="2"/>
  <c r="F23" i="2"/>
  <c r="E23" i="2"/>
  <c r="D23" i="2"/>
  <c r="AG22" i="2"/>
  <c r="AK22" i="2" s="1"/>
  <c r="AF22" i="2"/>
  <c r="AE22" i="2"/>
  <c r="AD22" i="2"/>
  <c r="AC22" i="2"/>
  <c r="AB22" i="2"/>
  <c r="AA22" i="2"/>
  <c r="AJ22" i="2" s="1"/>
  <c r="Z22" i="2"/>
  <c r="Y22" i="2"/>
  <c r="X22" i="2"/>
  <c r="W22" i="2"/>
  <c r="V22" i="2"/>
  <c r="U22" i="2"/>
  <c r="T22" i="2"/>
  <c r="S22" i="2"/>
  <c r="R22" i="2"/>
  <c r="Q22" i="2"/>
  <c r="P22" i="2"/>
  <c r="O22" i="2"/>
  <c r="AI22" i="2" s="1"/>
  <c r="N22" i="2"/>
  <c r="M22" i="2"/>
  <c r="L22" i="2"/>
  <c r="K22" i="2"/>
  <c r="J22" i="2"/>
  <c r="I22" i="2"/>
  <c r="H22" i="2"/>
  <c r="G22" i="2"/>
  <c r="F22" i="2"/>
  <c r="E22" i="2"/>
  <c r="D22" i="2"/>
  <c r="AG18" i="2"/>
  <c r="AK18" i="2" s="1"/>
  <c r="AF18" i="2"/>
  <c r="AE18" i="2"/>
  <c r="AD18" i="2"/>
  <c r="AC18" i="2"/>
  <c r="AB18" i="2"/>
  <c r="AA18" i="2"/>
  <c r="AJ18" i="2" s="1"/>
  <c r="Z18" i="2"/>
  <c r="Y18" i="2"/>
  <c r="X18" i="2"/>
  <c r="W18" i="2"/>
  <c r="V18" i="2"/>
  <c r="U18" i="2"/>
  <c r="T18" i="2"/>
  <c r="S18" i="2"/>
  <c r="R18" i="2"/>
  <c r="Q18" i="2"/>
  <c r="P18" i="2"/>
  <c r="O18" i="2"/>
  <c r="AI18" i="2" s="1"/>
  <c r="N18" i="2"/>
  <c r="M18" i="2"/>
  <c r="L18" i="2"/>
  <c r="K18" i="2"/>
  <c r="J18" i="2"/>
  <c r="I18" i="2"/>
  <c r="H18" i="2"/>
  <c r="G18" i="2"/>
  <c r="F18" i="2"/>
  <c r="E18" i="2"/>
  <c r="D18" i="2"/>
  <c r="AG17" i="2"/>
  <c r="AK17" i="2" s="1"/>
  <c r="AF17" i="2"/>
  <c r="AE17" i="2"/>
  <c r="AD17" i="2"/>
  <c r="AC17" i="2"/>
  <c r="AB17" i="2"/>
  <c r="AA17" i="2"/>
  <c r="AJ17" i="2" s="1"/>
  <c r="Z17" i="2"/>
  <c r="Y17" i="2"/>
  <c r="X17" i="2"/>
  <c r="W17" i="2"/>
  <c r="V17" i="2"/>
  <c r="U17" i="2"/>
  <c r="T17" i="2"/>
  <c r="S17" i="2"/>
  <c r="R17" i="2"/>
  <c r="Q17" i="2"/>
  <c r="P17" i="2"/>
  <c r="O17" i="2"/>
  <c r="AI17" i="2" s="1"/>
  <c r="N17" i="2"/>
  <c r="M17" i="2"/>
  <c r="L17" i="2"/>
  <c r="K17" i="2"/>
  <c r="J17" i="2"/>
  <c r="I17" i="2"/>
  <c r="H17" i="2"/>
  <c r="G17" i="2"/>
  <c r="F17" i="2"/>
  <c r="E17" i="2"/>
  <c r="D17" i="2"/>
  <c r="AK16" i="2"/>
  <c r="AG16" i="2"/>
  <c r="AF16" i="2"/>
  <c r="AE16" i="2"/>
  <c r="AD16" i="2"/>
  <c r="AC16" i="2"/>
  <c r="AB16" i="2"/>
  <c r="AA16" i="2"/>
  <c r="AJ16" i="2" s="1"/>
  <c r="Z16" i="2"/>
  <c r="Y16" i="2"/>
  <c r="X16" i="2"/>
  <c r="W16" i="2"/>
  <c r="V16" i="2"/>
  <c r="U16" i="2"/>
  <c r="T16" i="2"/>
  <c r="S16" i="2"/>
  <c r="R16" i="2"/>
  <c r="Q16" i="2"/>
  <c r="P16" i="2"/>
  <c r="O16" i="2"/>
  <c r="AI16" i="2" s="1"/>
  <c r="N16" i="2"/>
  <c r="M16" i="2"/>
  <c r="L16" i="2"/>
  <c r="K16" i="2"/>
  <c r="J16" i="2"/>
  <c r="I16" i="2"/>
  <c r="H16" i="2"/>
  <c r="G16" i="2"/>
  <c r="F16" i="2"/>
  <c r="E16" i="2"/>
  <c r="D16" i="2"/>
  <c r="AG15" i="2"/>
  <c r="AK15" i="2" s="1"/>
  <c r="AF15" i="2"/>
  <c r="AE15" i="2"/>
  <c r="AD15" i="2"/>
  <c r="AC15" i="2"/>
  <c r="AB15" i="2"/>
  <c r="AA15" i="2"/>
  <c r="AJ15" i="2" s="1"/>
  <c r="Z15" i="2"/>
  <c r="Y15" i="2"/>
  <c r="X15" i="2"/>
  <c r="W15" i="2"/>
  <c r="V15" i="2"/>
  <c r="U15" i="2"/>
  <c r="T15" i="2"/>
  <c r="S15" i="2"/>
  <c r="R15" i="2"/>
  <c r="Q15" i="2"/>
  <c r="P15" i="2"/>
  <c r="O15" i="2"/>
  <c r="AI15" i="2" s="1"/>
  <c r="N15" i="2"/>
  <c r="M15" i="2"/>
  <c r="L15" i="2"/>
  <c r="K15" i="2"/>
  <c r="J15" i="2"/>
  <c r="I15" i="2"/>
  <c r="H15" i="2"/>
  <c r="G15" i="2"/>
  <c r="F15" i="2"/>
  <c r="E15" i="2"/>
  <c r="D15" i="2"/>
  <c r="AG14" i="2"/>
  <c r="AK14" i="2" s="1"/>
  <c r="AF14" i="2"/>
  <c r="AE14" i="2"/>
  <c r="AD14" i="2"/>
  <c r="AC14" i="2"/>
  <c r="AB14" i="2"/>
  <c r="AA14" i="2"/>
  <c r="AJ14" i="2" s="1"/>
  <c r="Z14" i="2"/>
  <c r="Y14" i="2"/>
  <c r="X14" i="2"/>
  <c r="W14" i="2"/>
  <c r="V14" i="2"/>
  <c r="U14" i="2"/>
  <c r="T14" i="2"/>
  <c r="S14" i="2"/>
  <c r="R14" i="2"/>
  <c r="Q14" i="2"/>
  <c r="P14" i="2"/>
  <c r="O14" i="2"/>
  <c r="AI14" i="2" s="1"/>
  <c r="N14" i="2"/>
  <c r="M14" i="2"/>
  <c r="L14" i="2"/>
  <c r="K14" i="2"/>
  <c r="J14" i="2"/>
  <c r="I14" i="2"/>
  <c r="H14" i="2"/>
  <c r="G14" i="2"/>
  <c r="F14" i="2"/>
  <c r="E14" i="2"/>
  <c r="D14" i="2"/>
  <c r="AG13" i="2"/>
  <c r="AK13" i="2" s="1"/>
  <c r="AF13" i="2"/>
  <c r="AE13" i="2"/>
  <c r="AD13" i="2"/>
  <c r="AC13" i="2"/>
  <c r="AB13" i="2"/>
  <c r="AA13" i="2"/>
  <c r="AJ13" i="2" s="1"/>
  <c r="Z13" i="2"/>
  <c r="Y13" i="2"/>
  <c r="X13" i="2"/>
  <c r="W13" i="2"/>
  <c r="V13" i="2"/>
  <c r="U13" i="2"/>
  <c r="T13" i="2"/>
  <c r="S13" i="2"/>
  <c r="R13" i="2"/>
  <c r="Q13" i="2"/>
  <c r="P13" i="2"/>
  <c r="O13" i="2"/>
  <c r="AI13" i="2" s="1"/>
  <c r="N13" i="2"/>
  <c r="M13" i="2"/>
  <c r="L13" i="2"/>
  <c r="K13" i="2"/>
  <c r="J13" i="2"/>
  <c r="I13" i="2"/>
  <c r="H13" i="2"/>
  <c r="G13" i="2"/>
  <c r="F13" i="2"/>
  <c r="E13" i="2"/>
  <c r="D13" i="2"/>
  <c r="AG12" i="2"/>
  <c r="AK12" i="2" s="1"/>
  <c r="AF12" i="2"/>
  <c r="AE12" i="2"/>
  <c r="AD12" i="2"/>
  <c r="AC12" i="2"/>
  <c r="AB12" i="2"/>
  <c r="AA12" i="2"/>
  <c r="AJ12" i="2" s="1"/>
  <c r="Z12" i="2"/>
  <c r="Y12" i="2"/>
  <c r="X12" i="2"/>
  <c r="W12" i="2"/>
  <c r="V12" i="2"/>
  <c r="U12" i="2"/>
  <c r="T12" i="2"/>
  <c r="S12" i="2"/>
  <c r="R12" i="2"/>
  <c r="Q12" i="2"/>
  <c r="P12" i="2"/>
  <c r="O12" i="2"/>
  <c r="AI12" i="2" s="1"/>
  <c r="N12" i="2"/>
  <c r="M12" i="2"/>
  <c r="L12" i="2"/>
  <c r="K12" i="2"/>
  <c r="J12" i="2"/>
  <c r="I12" i="2"/>
  <c r="H12" i="2"/>
  <c r="G12" i="2"/>
  <c r="F12" i="2"/>
  <c r="E12" i="2"/>
  <c r="D12" i="2"/>
  <c r="AG11" i="2"/>
  <c r="AF11" i="2"/>
  <c r="AE11" i="2"/>
  <c r="AD11" i="2"/>
  <c r="AC11" i="2"/>
  <c r="AB11" i="2"/>
  <c r="AA11" i="2"/>
  <c r="AJ11" i="2" s="1"/>
  <c r="Z11" i="2"/>
  <c r="Y11" i="2"/>
  <c r="X11" i="2"/>
  <c r="W11" i="2"/>
  <c r="V11" i="2"/>
  <c r="U11" i="2"/>
  <c r="T11" i="2"/>
  <c r="S11" i="2"/>
  <c r="R11" i="2"/>
  <c r="Q11" i="2"/>
  <c r="P11" i="2"/>
  <c r="O11" i="2"/>
  <c r="AI11" i="2" s="1"/>
  <c r="N11" i="2"/>
  <c r="M11" i="2"/>
  <c r="L11" i="2"/>
  <c r="K11" i="2"/>
  <c r="J11" i="2"/>
  <c r="I11" i="2"/>
  <c r="H11" i="2"/>
  <c r="G11" i="2"/>
  <c r="F11" i="2"/>
  <c r="E11" i="2"/>
  <c r="D11" i="2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AG20" i="1"/>
  <c r="AF20" i="1"/>
  <c r="AE20" i="1"/>
  <c r="AD20" i="1"/>
  <c r="AD27" i="1" s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AA17" i="1" l="1"/>
  <c r="O17" i="1"/>
  <c r="D17" i="1"/>
  <c r="L19" i="2"/>
  <c r="AF48" i="2"/>
  <c r="Z29" i="2"/>
  <c r="I48" i="2"/>
  <c r="U48" i="2"/>
  <c r="AG48" i="2"/>
  <c r="AK48" i="2" s="1"/>
  <c r="K58" i="2"/>
  <c r="D19" i="2"/>
  <c r="P19" i="2"/>
  <c r="AB19" i="2"/>
  <c r="K42" i="2"/>
  <c r="K48" i="2"/>
  <c r="W48" i="2"/>
  <c r="X19" i="2"/>
  <c r="L58" i="2"/>
  <c r="Z19" i="2"/>
  <c r="T48" i="2"/>
  <c r="L48" i="2"/>
  <c r="X48" i="2"/>
  <c r="X58" i="2"/>
  <c r="H48" i="2"/>
  <c r="M48" i="2"/>
  <c r="N17" i="1"/>
  <c r="Z17" i="1"/>
  <c r="Q17" i="1"/>
  <c r="AC17" i="1"/>
  <c r="E27" i="1"/>
  <c r="Q27" i="1"/>
  <c r="AC27" i="1"/>
  <c r="E17" i="1"/>
  <c r="AJ16" i="1"/>
  <c r="AJ22" i="1"/>
  <c r="AK22" i="1"/>
  <c r="AL22" i="1" s="1"/>
  <c r="AK24" i="1"/>
  <c r="AL24" i="1" s="1"/>
  <c r="AK68" i="1"/>
  <c r="AL68" i="1" s="1"/>
  <c r="AJ72" i="1"/>
  <c r="AK72" i="1"/>
  <c r="AL72" i="1" s="1"/>
  <c r="G17" i="1"/>
  <c r="AK16" i="1"/>
  <c r="AL16" i="1" s="1"/>
  <c r="S17" i="1"/>
  <c r="AE17" i="1"/>
  <c r="G27" i="1"/>
  <c r="G29" i="1" s="1"/>
  <c r="AJ65" i="1"/>
  <c r="U59" i="1"/>
  <c r="AK42" i="1"/>
  <c r="AL42" i="1" s="1"/>
  <c r="AK37" i="1"/>
  <c r="AL37" i="1" s="1"/>
  <c r="AK39" i="1"/>
  <c r="AL39" i="1" s="1"/>
  <c r="AK43" i="1"/>
  <c r="AL43" i="1" s="1"/>
  <c r="AK49" i="1"/>
  <c r="AL49" i="1" s="1"/>
  <c r="AK55" i="1"/>
  <c r="AL55" i="1" s="1"/>
  <c r="AK57" i="1"/>
  <c r="AL57" i="1" s="1"/>
  <c r="AK65" i="1"/>
  <c r="AL65" i="1" s="1"/>
  <c r="AI39" i="1"/>
  <c r="AI45" i="1"/>
  <c r="AJ45" i="1"/>
  <c r="AK45" i="1"/>
  <c r="AL45" i="1" s="1"/>
  <c r="AJ47" i="1"/>
  <c r="AK47" i="1"/>
  <c r="AL47" i="1" s="1"/>
  <c r="AI48" i="1"/>
  <c r="AJ48" i="1"/>
  <c r="AK54" i="1"/>
  <c r="AL54" i="1" s="1"/>
  <c r="AK15" i="1"/>
  <c r="AL15" i="1" s="1"/>
  <c r="AI22" i="1"/>
  <c r="AI35" i="1"/>
  <c r="AI51" i="1"/>
  <c r="AJ51" i="1"/>
  <c r="AK51" i="1"/>
  <c r="AL51" i="1" s="1"/>
  <c r="AJ53" i="1"/>
  <c r="AK53" i="1"/>
  <c r="AL53" i="1" s="1"/>
  <c r="AI54" i="1"/>
  <c r="AJ54" i="1"/>
  <c r="AJ70" i="1"/>
  <c r="H59" i="1"/>
  <c r="AI57" i="1"/>
  <c r="AJ57" i="1"/>
  <c r="AJ39" i="1"/>
  <c r="AI15" i="1"/>
  <c r="V17" i="1"/>
  <c r="AI41" i="1"/>
  <c r="AJ15" i="1"/>
  <c r="I59" i="1"/>
  <c r="AF59" i="1"/>
  <c r="AI47" i="1"/>
  <c r="AJ42" i="1"/>
  <c r="AI70" i="1"/>
  <c r="J17" i="1"/>
  <c r="T59" i="1"/>
  <c r="L17" i="1"/>
  <c r="X17" i="1"/>
  <c r="M17" i="1"/>
  <c r="Y17" i="1"/>
  <c r="K27" i="1"/>
  <c r="W27" i="1"/>
  <c r="AJ37" i="1"/>
  <c r="AK38" i="1"/>
  <c r="AL38" i="1" s="1"/>
  <c r="AI43" i="1"/>
  <c r="AI72" i="1"/>
  <c r="F27" i="1"/>
  <c r="R27" i="1"/>
  <c r="AJ24" i="1"/>
  <c r="AK25" i="1"/>
  <c r="AL25" i="1" s="1"/>
  <c r="AJ43" i="1"/>
  <c r="AK44" i="1"/>
  <c r="AL44" i="1" s="1"/>
  <c r="AK48" i="1"/>
  <c r="AL48" i="1" s="1"/>
  <c r="S27" i="1"/>
  <c r="AE27" i="1"/>
  <c r="M59" i="1"/>
  <c r="Y59" i="1"/>
  <c r="G59" i="1"/>
  <c r="S59" i="1"/>
  <c r="AE59" i="1"/>
  <c r="AK50" i="1"/>
  <c r="AL50" i="1" s="1"/>
  <c r="AI42" i="1"/>
  <c r="AK11" i="1"/>
  <c r="AL11" i="1" s="1"/>
  <c r="AI13" i="1"/>
  <c r="AJ13" i="1"/>
  <c r="AK13" i="1"/>
  <c r="AL13" i="1" s="1"/>
  <c r="AI16" i="1"/>
  <c r="N27" i="1"/>
  <c r="N29" i="1" s="1"/>
  <c r="N30" i="1" s="1"/>
  <c r="Z27" i="1"/>
  <c r="H27" i="1"/>
  <c r="T27" i="1"/>
  <c r="AF27" i="1"/>
  <c r="AK52" i="1"/>
  <c r="AL52" i="1" s="1"/>
  <c r="AK56" i="1"/>
  <c r="AL56" i="1" s="1"/>
  <c r="AI23" i="1"/>
  <c r="AJ23" i="1"/>
  <c r="AK23" i="1"/>
  <c r="AL23" i="1" s="1"/>
  <c r="AI36" i="1"/>
  <c r="AJ36" i="1"/>
  <c r="AK36" i="1"/>
  <c r="AL36" i="1" s="1"/>
  <c r="AK58" i="1"/>
  <c r="AL58" i="1" s="1"/>
  <c r="Y58" i="2"/>
  <c r="Y19" i="2"/>
  <c r="O42" i="2"/>
  <c r="AA42" i="2"/>
  <c r="AJ42" i="2" s="1"/>
  <c r="D58" i="2"/>
  <c r="P58" i="2"/>
  <c r="AB58" i="2"/>
  <c r="I58" i="2"/>
  <c r="U58" i="2"/>
  <c r="AG58" i="2"/>
  <c r="AK58" i="2" s="1"/>
  <c r="N19" i="2"/>
  <c r="J29" i="2"/>
  <c r="V29" i="2"/>
  <c r="D42" i="2"/>
  <c r="P42" i="2"/>
  <c r="AB42" i="2"/>
  <c r="J58" i="2"/>
  <c r="V58" i="2"/>
  <c r="M58" i="2"/>
  <c r="M19" i="2"/>
  <c r="F58" i="2"/>
  <c r="R58" i="2"/>
  <c r="AD58" i="2"/>
  <c r="L29" i="2"/>
  <c r="X29" i="2"/>
  <c r="H42" i="2"/>
  <c r="T42" i="2"/>
  <c r="AF42" i="2"/>
  <c r="M42" i="2"/>
  <c r="Y42" i="2"/>
  <c r="Y49" i="2" s="1"/>
  <c r="E48" i="2"/>
  <c r="Q48" i="2"/>
  <c r="AC48" i="2"/>
  <c r="J48" i="2"/>
  <c r="V48" i="2"/>
  <c r="N29" i="2"/>
  <c r="G42" i="2"/>
  <c r="AE19" i="2"/>
  <c r="AA19" i="2"/>
  <c r="M29" i="2"/>
  <c r="Y29" i="2"/>
  <c r="D29" i="2"/>
  <c r="P29" i="2"/>
  <c r="AB29" i="2"/>
  <c r="F48" i="2"/>
  <c r="R48" i="2"/>
  <c r="AD48" i="2"/>
  <c r="H19" i="2"/>
  <c r="T19" i="2"/>
  <c r="AF19" i="2"/>
  <c r="AF30" i="2" s="1"/>
  <c r="U29" i="2"/>
  <c r="J42" i="2"/>
  <c r="V42" i="2"/>
  <c r="AI33" i="2"/>
  <c r="N48" i="2"/>
  <c r="Z48" i="2"/>
  <c r="G48" i="2"/>
  <c r="S48" i="2"/>
  <c r="AE48" i="2"/>
  <c r="S42" i="2"/>
  <c r="S19" i="2"/>
  <c r="I19" i="2"/>
  <c r="U19" i="2"/>
  <c r="U30" i="2" s="1"/>
  <c r="AG19" i="2"/>
  <c r="AK19" i="2" s="1"/>
  <c r="J19" i="2"/>
  <c r="V19" i="2"/>
  <c r="AK11" i="2"/>
  <c r="F29" i="2"/>
  <c r="R29" i="2"/>
  <c r="AD29" i="2"/>
  <c r="W42" i="2"/>
  <c r="D48" i="2"/>
  <c r="P48" i="2"/>
  <c r="AB48" i="2"/>
  <c r="W58" i="2"/>
  <c r="AE42" i="2"/>
  <c r="G19" i="2"/>
  <c r="G30" i="2" s="1"/>
  <c r="G29" i="2"/>
  <c r="S29" i="2"/>
  <c r="AE29" i="2"/>
  <c r="Z29" i="1"/>
  <c r="Z30" i="1" s="1"/>
  <c r="AJ55" i="1"/>
  <c r="AG59" i="1"/>
  <c r="AG29" i="2"/>
  <c r="AK29" i="2" s="1"/>
  <c r="AK23" i="2"/>
  <c r="F17" i="1"/>
  <c r="R17" i="1"/>
  <c r="AD17" i="1"/>
  <c r="D59" i="1"/>
  <c r="AI33" i="1"/>
  <c r="P59" i="1"/>
  <c r="AJ33" i="1"/>
  <c r="AB59" i="1"/>
  <c r="AK33" i="1"/>
  <c r="AL33" i="1" s="1"/>
  <c r="AJ35" i="1"/>
  <c r="AK35" i="1"/>
  <c r="AL35" i="1" s="1"/>
  <c r="AI40" i="1"/>
  <c r="AJ40" i="1"/>
  <c r="AK40" i="1"/>
  <c r="AL40" i="1" s="1"/>
  <c r="AI56" i="1"/>
  <c r="AJ56" i="1"/>
  <c r="AI58" i="1"/>
  <c r="AJ58" i="1"/>
  <c r="AI71" i="1"/>
  <c r="K19" i="2"/>
  <c r="W19" i="2"/>
  <c r="E29" i="2"/>
  <c r="Q29" i="2"/>
  <c r="AC29" i="2"/>
  <c r="N42" i="2"/>
  <c r="Z42" i="2"/>
  <c r="AJ25" i="1"/>
  <c r="Z59" i="1"/>
  <c r="AC29" i="1"/>
  <c r="AC61" i="1" s="1"/>
  <c r="AC30" i="1"/>
  <c r="D27" i="1"/>
  <c r="D29" i="1" s="1"/>
  <c r="D30" i="1" s="1"/>
  <c r="AI20" i="1"/>
  <c r="O59" i="1"/>
  <c r="AJ38" i="1"/>
  <c r="AC59" i="1"/>
  <c r="AI42" i="2"/>
  <c r="H17" i="1"/>
  <c r="AD59" i="1"/>
  <c r="I17" i="1"/>
  <c r="U17" i="1"/>
  <c r="AG17" i="1"/>
  <c r="AK70" i="1"/>
  <c r="AL70" i="1" s="1"/>
  <c r="H29" i="2"/>
  <c r="T29" i="2"/>
  <c r="AF29" i="2"/>
  <c r="E42" i="2"/>
  <c r="Q42" i="2"/>
  <c r="AC42" i="2"/>
  <c r="AI25" i="1"/>
  <c r="P27" i="1"/>
  <c r="AJ20" i="1"/>
  <c r="AI38" i="1"/>
  <c r="E59" i="1"/>
  <c r="F59" i="1"/>
  <c r="I27" i="1"/>
  <c r="U27" i="1"/>
  <c r="AG27" i="1"/>
  <c r="AI44" i="1"/>
  <c r="AJ44" i="1"/>
  <c r="AI46" i="1"/>
  <c r="AJ46" i="1"/>
  <c r="AK46" i="1"/>
  <c r="AL46" i="1" s="1"/>
  <c r="I29" i="2"/>
  <c r="F42" i="2"/>
  <c r="R42" i="2"/>
  <c r="AD42" i="2"/>
  <c r="N58" i="2"/>
  <c r="Z58" i="2"/>
  <c r="AA27" i="1"/>
  <c r="AA29" i="1" s="1"/>
  <c r="AA30" i="1" s="1"/>
  <c r="Q59" i="1"/>
  <c r="T17" i="1"/>
  <c r="AI49" i="1"/>
  <c r="K17" i="1"/>
  <c r="W17" i="1"/>
  <c r="AI12" i="1"/>
  <c r="AJ12" i="1"/>
  <c r="AK12" i="1"/>
  <c r="AL12" i="1" s="1"/>
  <c r="AJ14" i="1"/>
  <c r="AK14" i="1"/>
  <c r="AL14" i="1" s="1"/>
  <c r="J27" i="1"/>
  <c r="V27" i="1"/>
  <c r="AI21" i="1"/>
  <c r="AJ21" i="1"/>
  <c r="AK21" i="1"/>
  <c r="AL21" i="1" s="1"/>
  <c r="AI26" i="1"/>
  <c r="AJ26" i="1"/>
  <c r="AK26" i="1"/>
  <c r="AL26" i="1" s="1"/>
  <c r="AI53" i="1"/>
  <c r="D30" i="2"/>
  <c r="O29" i="2"/>
  <c r="AI29" i="2" s="1"/>
  <c r="L42" i="2"/>
  <c r="X42" i="2"/>
  <c r="H58" i="2"/>
  <c r="T58" i="2"/>
  <c r="AF58" i="2"/>
  <c r="AJ11" i="1"/>
  <c r="AF17" i="1"/>
  <c r="AI34" i="1"/>
  <c r="AJ34" i="1"/>
  <c r="AK34" i="1"/>
  <c r="AL34" i="1" s="1"/>
  <c r="J59" i="1"/>
  <c r="V59" i="1"/>
  <c r="AJ41" i="1"/>
  <c r="AK41" i="1"/>
  <c r="AL41" i="1" s="1"/>
  <c r="AI55" i="1"/>
  <c r="E19" i="2"/>
  <c r="Q19" i="2"/>
  <c r="Q30" i="2" s="1"/>
  <c r="AC19" i="2"/>
  <c r="K29" i="2"/>
  <c r="AJ68" i="1"/>
  <c r="L27" i="1"/>
  <c r="X27" i="1"/>
  <c r="AI24" i="1"/>
  <c r="K59" i="1"/>
  <c r="W59" i="1"/>
  <c r="AJ49" i="1"/>
  <c r="F19" i="2"/>
  <c r="R19" i="2"/>
  <c r="AD19" i="2"/>
  <c r="AA29" i="2"/>
  <c r="AJ29" i="2" s="1"/>
  <c r="I42" i="2"/>
  <c r="U42" i="2"/>
  <c r="AG42" i="2"/>
  <c r="AK33" i="2"/>
  <c r="E58" i="2"/>
  <c r="Q58" i="2"/>
  <c r="AC58" i="2"/>
  <c r="O27" i="1"/>
  <c r="O29" i="1" s="1"/>
  <c r="N59" i="1"/>
  <c r="AJ19" i="2"/>
  <c r="AB27" i="1"/>
  <c r="AK20" i="1"/>
  <c r="AL20" i="1" s="1"/>
  <c r="AA59" i="1"/>
  <c r="R59" i="1"/>
  <c r="AI68" i="1"/>
  <c r="AI14" i="1"/>
  <c r="M27" i="1"/>
  <c r="Y27" i="1"/>
  <c r="Y29" i="1" s="1"/>
  <c r="L59" i="1"/>
  <c r="X59" i="1"/>
  <c r="AI37" i="1"/>
  <c r="AI50" i="1"/>
  <c r="AJ50" i="1"/>
  <c r="AI52" i="1"/>
  <c r="AJ52" i="1"/>
  <c r="AI65" i="1"/>
  <c r="AI69" i="1"/>
  <c r="AJ69" i="1"/>
  <c r="AK69" i="1"/>
  <c r="AL69" i="1" s="1"/>
  <c r="AJ71" i="1"/>
  <c r="AK71" i="1"/>
  <c r="AL71" i="1" s="1"/>
  <c r="O19" i="2"/>
  <c r="W29" i="2"/>
  <c r="AJ33" i="2"/>
  <c r="AB17" i="1"/>
  <c r="AK47" i="2"/>
  <c r="O48" i="2"/>
  <c r="AI48" i="2" s="1"/>
  <c r="AA48" i="2"/>
  <c r="AJ48" i="2" s="1"/>
  <c r="AK53" i="2"/>
  <c r="O58" i="2"/>
  <c r="AI58" i="2" s="1"/>
  <c r="AA58" i="2"/>
  <c r="AJ58" i="2" s="1"/>
  <c r="P17" i="1"/>
  <c r="AI11" i="1"/>
  <c r="AA49" i="2" l="1"/>
  <c r="Z49" i="2"/>
  <c r="AE30" i="2"/>
  <c r="H49" i="2"/>
  <c r="Y30" i="2"/>
  <c r="T30" i="2"/>
  <c r="L30" i="2"/>
  <c r="Q49" i="2"/>
  <c r="Q59" i="2" s="1"/>
  <c r="H30" i="2"/>
  <c r="AE49" i="2"/>
  <c r="AE59" i="2" s="1"/>
  <c r="U49" i="2"/>
  <c r="U59" i="2" s="1"/>
  <c r="I49" i="2"/>
  <c r="I59" i="2" s="1"/>
  <c r="AC49" i="2"/>
  <c r="L29" i="1"/>
  <c r="Q29" i="1"/>
  <c r="H59" i="2"/>
  <c r="N30" i="2"/>
  <c r="P30" i="2"/>
  <c r="S49" i="2"/>
  <c r="S59" i="2" s="1"/>
  <c r="F49" i="2"/>
  <c r="F59" i="2" s="1"/>
  <c r="Y59" i="2"/>
  <c r="W49" i="2"/>
  <c r="W59" i="2" s="1"/>
  <c r="G49" i="2"/>
  <c r="G59" i="2" s="1"/>
  <c r="S30" i="2"/>
  <c r="V30" i="2"/>
  <c r="J30" i="2"/>
  <c r="M49" i="2"/>
  <c r="AC30" i="2"/>
  <c r="AF49" i="2"/>
  <c r="AF59" i="2"/>
  <c r="X30" i="2"/>
  <c r="AA30" i="2"/>
  <c r="AJ30" i="2" s="1"/>
  <c r="K49" i="2"/>
  <c r="K59" i="2" s="1"/>
  <c r="I30" i="2"/>
  <c r="AB30" i="2"/>
  <c r="M30" i="2"/>
  <c r="AB49" i="2"/>
  <c r="AB59" i="2" s="1"/>
  <c r="X49" i="2"/>
  <c r="X59" i="2" s="1"/>
  <c r="Z59" i="2"/>
  <c r="T49" i="2"/>
  <c r="Z30" i="2"/>
  <c r="T59" i="2"/>
  <c r="L49" i="2"/>
  <c r="L59" i="2" s="1"/>
  <c r="AC59" i="2"/>
  <c r="E29" i="1"/>
  <c r="E61" i="1" s="1"/>
  <c r="AC75" i="1"/>
  <c r="AC62" i="1"/>
  <c r="J29" i="1"/>
  <c r="J61" i="1" s="1"/>
  <c r="AE29" i="1"/>
  <c r="AE61" i="1" s="1"/>
  <c r="V29" i="1"/>
  <c r="V61" i="1" s="1"/>
  <c r="M29" i="1"/>
  <c r="S29" i="1"/>
  <c r="S30" i="1" s="1"/>
  <c r="X29" i="1"/>
  <c r="X61" i="1" s="1"/>
  <c r="L61" i="1"/>
  <c r="AK27" i="1"/>
  <c r="AL27" i="1" s="1"/>
  <c r="Q61" i="1"/>
  <c r="AI17" i="1"/>
  <c r="AA61" i="1"/>
  <c r="G61" i="1"/>
  <c r="AJ59" i="1"/>
  <c r="R49" i="2"/>
  <c r="R59" i="2" s="1"/>
  <c r="AD49" i="2"/>
  <c r="AD59" i="2" s="1"/>
  <c r="E30" i="2"/>
  <c r="E49" i="2"/>
  <c r="E59" i="2" s="1"/>
  <c r="N49" i="2"/>
  <c r="N59" i="2" s="1"/>
  <c r="V49" i="2"/>
  <c r="V59" i="2" s="1"/>
  <c r="M59" i="2"/>
  <c r="AG30" i="2"/>
  <c r="AK30" i="2" s="1"/>
  <c r="J49" i="2"/>
  <c r="J59" i="2" s="1"/>
  <c r="P49" i="2"/>
  <c r="P59" i="2" s="1"/>
  <c r="AD30" i="2"/>
  <c r="D49" i="2"/>
  <c r="D59" i="2" s="1"/>
  <c r="R30" i="2"/>
  <c r="F30" i="2"/>
  <c r="M61" i="1"/>
  <c r="M30" i="1"/>
  <c r="Y61" i="1"/>
  <c r="Y30" i="1"/>
  <c r="O61" i="1"/>
  <c r="O30" i="1"/>
  <c r="F29" i="1"/>
  <c r="F61" i="1" s="1"/>
  <c r="F30" i="1"/>
  <c r="R29" i="1"/>
  <c r="R61" i="1" s="1"/>
  <c r="R30" i="1"/>
  <c r="D61" i="1"/>
  <c r="D62" i="1" s="1"/>
  <c r="G30" i="1"/>
  <c r="W29" i="1"/>
  <c r="W61" i="1" s="1"/>
  <c r="AJ49" i="2"/>
  <c r="AA59" i="2"/>
  <c r="AJ59" i="2" s="1"/>
  <c r="K29" i="1"/>
  <c r="K61" i="1" s="1"/>
  <c r="K30" i="1"/>
  <c r="T29" i="1"/>
  <c r="T61" i="1" s="1"/>
  <c r="AK17" i="1"/>
  <c r="AB29" i="1"/>
  <c r="AB30" i="1"/>
  <c r="AI59" i="1"/>
  <c r="AJ17" i="1"/>
  <c r="P29" i="1"/>
  <c r="P30" i="1" s="1"/>
  <c r="Z61" i="1"/>
  <c r="AD29" i="1"/>
  <c r="AD61" i="1" s="1"/>
  <c r="O49" i="2"/>
  <c r="AJ27" i="1"/>
  <c r="AG29" i="1"/>
  <c r="AG61" i="1" s="1"/>
  <c r="AG30" i="1"/>
  <c r="W30" i="2"/>
  <c r="AF29" i="1"/>
  <c r="AF61" i="1" s="1"/>
  <c r="I29" i="1"/>
  <c r="I61" i="1" s="1"/>
  <c r="L30" i="1"/>
  <c r="H29" i="1"/>
  <c r="H61" i="1" s="1"/>
  <c r="O30" i="2"/>
  <c r="AI30" i="2" s="1"/>
  <c r="AI19" i="2"/>
  <c r="AG49" i="2"/>
  <c r="AK42" i="2"/>
  <c r="J30" i="1"/>
  <c r="Q30" i="1"/>
  <c r="U29" i="1"/>
  <c r="U61" i="1" s="1"/>
  <c r="AI27" i="1"/>
  <c r="K30" i="2"/>
  <c r="AK59" i="1"/>
  <c r="AL59" i="1" s="1"/>
  <c r="N61" i="1"/>
  <c r="E30" i="1" l="1"/>
  <c r="X30" i="1"/>
  <c r="AL17" i="1"/>
  <c r="AE30" i="1"/>
  <c r="I75" i="1"/>
  <c r="I62" i="1"/>
  <c r="AF75" i="1"/>
  <c r="AF62" i="1"/>
  <c r="H75" i="1"/>
  <c r="H62" i="1"/>
  <c r="V75" i="1"/>
  <c r="V62" i="1"/>
  <c r="F75" i="1"/>
  <c r="F62" i="1"/>
  <c r="J75" i="1"/>
  <c r="J62" i="1"/>
  <c r="Q75" i="1"/>
  <c r="Q62" i="1"/>
  <c r="N75" i="1"/>
  <c r="N62" i="1"/>
  <c r="W75" i="1"/>
  <c r="W62" i="1"/>
  <c r="L75" i="1"/>
  <c r="L62" i="1"/>
  <c r="X75" i="1"/>
  <c r="X62" i="1"/>
  <c r="U75" i="1"/>
  <c r="U62" i="1"/>
  <c r="R75" i="1"/>
  <c r="R62" i="1"/>
  <c r="AG75" i="1"/>
  <c r="AG62" i="1"/>
  <c r="T75" i="1"/>
  <c r="T62" i="1"/>
  <c r="AE75" i="1"/>
  <c r="AE62" i="1"/>
  <c r="AD75" i="1"/>
  <c r="AD62" i="1"/>
  <c r="O75" i="1"/>
  <c r="O62" i="1"/>
  <c r="G75" i="1"/>
  <c r="G62" i="1"/>
  <c r="Z75" i="1"/>
  <c r="Z62" i="1"/>
  <c r="K75" i="1"/>
  <c r="K62" i="1"/>
  <c r="AA75" i="1"/>
  <c r="AA62" i="1"/>
  <c r="M75" i="1"/>
  <c r="M62" i="1"/>
  <c r="S61" i="1"/>
  <c r="E75" i="1"/>
  <c r="E62" i="1"/>
  <c r="Y75" i="1"/>
  <c r="Y62" i="1"/>
  <c r="AD30" i="1"/>
  <c r="V30" i="1"/>
  <c r="I30" i="1"/>
  <c r="P61" i="1"/>
  <c r="P62" i="1" s="1"/>
  <c r="AJ29" i="1"/>
  <c r="AJ30" i="1" s="1"/>
  <c r="U30" i="1"/>
  <c r="AF30" i="1"/>
  <c r="W30" i="1"/>
  <c r="H30" i="1"/>
  <c r="T30" i="1"/>
  <c r="AK49" i="2"/>
  <c r="AG59" i="2"/>
  <c r="AK59" i="2" s="1"/>
  <c r="AB61" i="1"/>
  <c r="AB62" i="1" s="1"/>
  <c r="AK29" i="1"/>
  <c r="AL29" i="1" s="1"/>
  <c r="AI29" i="1"/>
  <c r="AI30" i="1" s="1"/>
  <c r="O59" i="2"/>
  <c r="AI59" i="2" s="1"/>
  <c r="AI49" i="2"/>
  <c r="D75" i="1"/>
  <c r="AI61" i="1"/>
  <c r="AI62" i="1" s="1"/>
  <c r="AK30" i="1" l="1"/>
  <c r="AL30" i="1"/>
  <c r="AI74" i="1"/>
  <c r="AI75" i="1" s="1"/>
  <c r="S75" i="1"/>
  <c r="S62" i="1"/>
  <c r="AK61" i="1"/>
  <c r="AJ61" i="1"/>
  <c r="AJ62" i="1" s="1"/>
  <c r="AJ74" i="1" l="1"/>
  <c r="AJ75" i="1" s="1"/>
  <c r="P75" i="1"/>
  <c r="AL61" i="1"/>
  <c r="AL62" i="1" s="1"/>
  <c r="AK62" i="1"/>
  <c r="AK74" i="1"/>
  <c r="AB75" i="1"/>
  <c r="AL74" i="1" l="1"/>
  <c r="AL75" i="1" s="1"/>
  <c r="AK75" i="1"/>
</calcChain>
</file>

<file path=xl/sharedStrings.xml><?xml version="1.0" encoding="utf-8"?>
<sst xmlns="http://schemas.openxmlformats.org/spreadsheetml/2006/main" count="2385" uniqueCount="410">
  <si>
    <t>Account Name</t>
  </si>
  <si>
    <t>Account #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</si>
  <si>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</si>
  <si>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</si>
  <si>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</si>
  <si>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</si>
  <si>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</si>
  <si>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</si>
  <si>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</si>
  <si>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</si>
  <si>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</si>
  <si>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</si>
  <si>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</si>
  <si>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</si>
  <si>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</si>
  <si>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Feb-25</t>
  </si>
  <si>
    <t>Mar-25</t>
  </si>
  <si>
    <t>Apr-25</t>
  </si>
  <si>
    <t>May-25</t>
  </si>
  <si>
    <t>Jun-25</t>
  </si>
  <si>
    <t>Jul-25</t>
  </si>
  <si>
    <t>Aug-25</t>
  </si>
  <si>
    <t>Sep-25</t>
  </si>
  <si>
    <t>Oct-25</t>
  </si>
  <si>
    <t>Nov-25</t>
  </si>
  <si>
    <t>Dec-25</t>
  </si>
  <si>
    <t>Jan-26</t>
  </si>
  <si>
    <t>Feb-26</t>
  </si>
  <si>
    <t>Mar-26</t>
  </si>
  <si>
    <t>Apr-26</t>
  </si>
  <si>
    <t>May-26</t>
  </si>
  <si>
    <t>Jun-26</t>
  </si>
  <si>
    <t>FY2024</t>
  </si>
  <si>
    <t>FY2025</t>
  </si>
  <si>
    <t>2026 YTD</t>
  </si>
  <si>
    <t>2026 Ann.</t>
  </si>
  <si>
    <t>Calendar Year</t>
  </si>
  <si>
    <t>Revenues</t>
  </si>
  <si>
    <t>Retail Product Sales</t>
  </si>
  <si>
    <t>Service Sales</t>
  </si>
  <si>
    <t>Membership Revenue</t>
  </si>
  <si>
    <t>Other Revenue</t>
  </si>
  <si>
    <t>Returns &amp; Allowances</t>
  </si>
  <si>
    <t>Sales Discounts</t>
  </si>
  <si>
    <t xml:space="preserve">   Total Revenues</t>
  </si>
  <si>
    <t>Cost of Services</t>
  </si>
  <si>
    <t>Product COGS</t>
  </si>
  <si>
    <t>Food &amp; Beverage COGS</t>
  </si>
  <si>
    <t>Direct Labor</t>
  </si>
  <si>
    <t>Call Center</t>
  </si>
  <si>
    <t>Permits &amp; Fees</t>
  </si>
  <si>
    <t>Supplies</t>
  </si>
  <si>
    <t>Payroll Taxes</t>
  </si>
  <si>
    <t xml:space="preserve">   Total Cost of Services</t>
  </si>
  <si>
    <t xml:space="preserve">   Gross Income</t>
  </si>
  <si>
    <t xml:space="preserve">   Gross Income (%)</t>
  </si>
  <si>
    <t>Operating Expenses</t>
  </si>
  <si>
    <t>Officer Salaries</t>
  </si>
  <si>
    <t>Professional Fees</t>
  </si>
  <si>
    <t>Advertising &amp; Marketing</t>
  </si>
  <si>
    <t>Auto &amp; Vehicle</t>
  </si>
  <si>
    <t>Bank Charges</t>
  </si>
  <si>
    <t>Training &amp; Education</t>
  </si>
  <si>
    <t>Donations</t>
  </si>
  <si>
    <t>Dues &amp; Subscriptions</t>
  </si>
  <si>
    <t>Employee Benefits</t>
  </si>
  <si>
    <t>Health Insurance</t>
  </si>
  <si>
    <t>Workers Comp Insurance</t>
  </si>
  <si>
    <t>Licenses &amp; Permits</t>
  </si>
  <si>
    <t>Office Expense</t>
  </si>
  <si>
    <t>Postage &amp; Shipping</t>
  </si>
  <si>
    <t>Recruiting</t>
  </si>
  <si>
    <t>Rent</t>
  </si>
  <si>
    <t>Repairs &amp; Maintenance</t>
  </si>
  <si>
    <t>Franchise Royalties</t>
  </si>
  <si>
    <t>Small Equipment &amp; Furniture</t>
  </si>
  <si>
    <t>Telephone &amp; Internet</t>
  </si>
  <si>
    <t>Travel</t>
  </si>
  <si>
    <t>Meals &amp; Entertainment</t>
  </si>
  <si>
    <t>Uncategorized</t>
  </si>
  <si>
    <t>Utilities</t>
  </si>
  <si>
    <t>Insurance - Other</t>
  </si>
  <si>
    <t xml:space="preserve">   Total Operating Expenses</t>
  </si>
  <si>
    <t xml:space="preserve">   Net Operating Income</t>
  </si>
  <si>
    <t>Other Income</t>
  </si>
  <si>
    <t>Other Expenses</t>
  </si>
  <si>
    <t>Amortization</t>
  </si>
  <si>
    <t>Depreciation</t>
  </si>
  <si>
    <t>Interest Expense</t>
  </si>
  <si>
    <t>Current Assets</t>
  </si>
  <si>
    <t>Cash</t>
  </si>
  <si>
    <t>Employee Receivables</t>
  </si>
  <si>
    <t>Inventory</t>
  </si>
  <si>
    <t>Intercompany Receivable</t>
  </si>
  <si>
    <t>Other Receivables</t>
  </si>
  <si>
    <t>Other Assets</t>
  </si>
  <si>
    <t>Security Deposits</t>
  </si>
  <si>
    <t xml:space="preserve">   Total Current Assets</t>
  </si>
  <si>
    <t>Non-Current Assets</t>
  </si>
  <si>
    <t>Property &amp; Equipment</t>
  </si>
  <si>
    <t>Furniture &amp; Fixtures</t>
  </si>
  <si>
    <t>Leasehold Improvements</t>
  </si>
  <si>
    <t>Accumulated Depreciation</t>
  </si>
  <si>
    <t>Intangible Assets</t>
  </si>
  <si>
    <t>Accumulated Amortization</t>
  </si>
  <si>
    <t>Vehicles</t>
  </si>
  <si>
    <t xml:space="preserve">   Total Non-Current Assets</t>
  </si>
  <si>
    <t xml:space="preserve">   Total Assets</t>
  </si>
  <si>
    <t>Current Liabilities</t>
  </si>
  <si>
    <t>Credit Cards Payable</t>
  </si>
  <si>
    <t>Payroll Liabilities</t>
  </si>
  <si>
    <t>Sales Tax Payable</t>
  </si>
  <si>
    <t>Notes Payable - Related Party</t>
  </si>
  <si>
    <t>SBA Loans</t>
  </si>
  <si>
    <t>Other Current Liabilities</t>
  </si>
  <si>
    <t>Gift Cards Outstanding</t>
  </si>
  <si>
    <t>Tips Payable</t>
  </si>
  <si>
    <t>Intercompany Payable</t>
  </si>
  <si>
    <t xml:space="preserve">   Total Current Liabilities</t>
  </si>
  <si>
    <t>Non-Current Liabilities</t>
  </si>
  <si>
    <t>Other Loans / MCA</t>
  </si>
  <si>
    <t xml:space="preserve">   Total Non-Current Liabilities</t>
  </si>
  <si>
    <t xml:space="preserve">   Total Liabilities</t>
  </si>
  <si>
    <t>Owner's Equity</t>
  </si>
  <si>
    <t>Owner Capital</t>
  </si>
  <si>
    <t>Owner Draws / Distributions</t>
  </si>
  <si>
    <t>Other Equity</t>
  </si>
  <si>
    <t>Opening Balance Equity</t>
  </si>
  <si>
    <t>Net Income (Current Year)</t>
  </si>
  <si>
    <t>Retained Earnings</t>
  </si>
  <si>
    <t xml:space="preserve">   Total Owner's Equity</t>
  </si>
  <si>
    <t xml:space="preserve">   Total Liabilities &amp; Equity</t>
  </si>
  <si>
    <t>Source Tab</t>
  </si>
  <si>
    <t>Src Row</t>
  </si>
  <si>
    <t>Source Account</t>
  </si>
  <si>
    <t>Section</t>
  </si>
  <si>
    <t>Consolidated Account</t>
  </si>
  <si>
    <t>INCOME STATEMENT</t>
  </si>
  <si>
    <t>DB IS</t>
  </si>
  <si>
    <t>401 Sales - Product</t>
  </si>
  <si>
    <t>Revenue</t>
  </si>
  <si>
    <t>402 Sales - Services</t>
  </si>
  <si>
    <t>403 Sales - Memberships</t>
  </si>
  <si>
    <t>404 Sales - Other</t>
  </si>
  <si>
    <t>420 Sales Returns and Allowances</t>
  </si>
  <si>
    <t>422 Sales Discounts</t>
  </si>
  <si>
    <t>Off site styling</t>
  </si>
  <si>
    <t>505 Product Purchases</t>
  </si>
  <si>
    <t>COGS</t>
  </si>
  <si>
    <t>507 Purchases - Food &amp; Liquor</t>
  </si>
  <si>
    <t>515 Direct Labor</t>
  </si>
  <si>
    <t>518 Call Center Expense</t>
  </si>
  <si>
    <t>521 Permits, License &amp; Fees</t>
  </si>
  <si>
    <t>524 Shop Consumables</t>
  </si>
  <si>
    <t>525 Supplies - Operating Equipment</t>
  </si>
  <si>
    <t>530 Payroll Taxes - COS</t>
  </si>
  <si>
    <t>703 Salaries - Officers</t>
  </si>
  <si>
    <t>707 Payroll Taxes</t>
  </si>
  <si>
    <t>710 Professional Fees</t>
  </si>
  <si>
    <t>712 Advertising</t>
  </si>
  <si>
    <t>716 Auto Expense</t>
  </si>
  <si>
    <t>720 Bank Service Charges</t>
  </si>
  <si>
    <t>723 Education Expense</t>
  </si>
  <si>
    <t>735 Donations</t>
  </si>
  <si>
    <t>736 Dues and Subscriptions</t>
  </si>
  <si>
    <t>738 Employee Benefits</t>
  </si>
  <si>
    <t>744 Insurance - Health</t>
  </si>
  <si>
    <t>747 Insurance - Worker's Comp</t>
  </si>
  <si>
    <t>752 License &amp; Titles</t>
  </si>
  <si>
    <t>756 Office Expense</t>
  </si>
  <si>
    <t>760 Postage</t>
  </si>
  <si>
    <t>765 Recruitment</t>
  </si>
  <si>
    <t>766 Rent</t>
  </si>
  <si>
    <t>768 Repairs and Maintenance</t>
  </si>
  <si>
    <t>773 Franchise Fee - Royalties</t>
  </si>
  <si>
    <t>775 Small Equipment &amp; Furniture</t>
  </si>
  <si>
    <t>778 Telephone &amp; Internet</t>
  </si>
  <si>
    <t>779 Tolls &amp; Parking</t>
  </si>
  <si>
    <t>780 Business Meals</t>
  </si>
  <si>
    <t>781 Travel</t>
  </si>
  <si>
    <t>Small Tools</t>
  </si>
  <si>
    <t>Uncategorized Expense</t>
  </si>
  <si>
    <t>920 Sales Tax Discounts Earned</t>
  </si>
  <si>
    <t>925 Other Income</t>
  </si>
  <si>
    <t>714 Amortization Expense</t>
  </si>
  <si>
    <t>734 Depreciation</t>
  </si>
  <si>
    <t>901 Interest Expense</t>
  </si>
  <si>
    <t>Ask My Accountant</t>
  </si>
  <si>
    <t>DBLP IS</t>
  </si>
  <si>
    <t>521 Permits, Licenses &amp; Fees</t>
  </si>
  <si>
    <t>712 Advertising &amp; marketing</t>
  </si>
  <si>
    <t>768 Repairs &amp; Maintenance</t>
  </si>
  <si>
    <t>785 Utilities</t>
  </si>
  <si>
    <t>DBRN IS</t>
  </si>
  <si>
    <t>520 Subcontractors</t>
  </si>
  <si>
    <t>756 Office expenses</t>
  </si>
  <si>
    <t>Insurance</t>
  </si>
  <si>
    <t>Vehicle expenses</t>
  </si>
  <si>
    <t>DBW IS</t>
  </si>
  <si>
    <t>DBWFB IS</t>
  </si>
  <si>
    <t>741 Life Insurance</t>
  </si>
  <si>
    <t>Office supplies</t>
  </si>
  <si>
    <t>Shipping &amp; postage</t>
  </si>
  <si>
    <t>Business licences</t>
  </si>
  <si>
    <t>BALANCE SHEET</t>
  </si>
  <si>
    <t>DB BS</t>
  </si>
  <si>
    <t>100 Cash</t>
  </si>
  <si>
    <t>101 Cash in Bank - Checking</t>
  </si>
  <si>
    <t>102 Cash in Bank - Associated Bank</t>
  </si>
  <si>
    <t>107 Petty Cash</t>
  </si>
  <si>
    <t>108 Baird</t>
  </si>
  <si>
    <t>Cash in Safe</t>
  </si>
  <si>
    <t>117 Due from Employees</t>
  </si>
  <si>
    <t>120 Inventory</t>
  </si>
  <si>
    <t>125 Due from other Drybar Locations</t>
  </si>
  <si>
    <t>126 Joy DB-LP - Lincoln Park</t>
  </si>
  <si>
    <t>127 Joy DB-RN - River North</t>
  </si>
  <si>
    <t>128 Joy DB-W - City Center</t>
  </si>
  <si>
    <t>129 Joy DB-WFB</t>
  </si>
  <si>
    <t>130 Joy DB NYC</t>
  </si>
  <si>
    <t>131 Joy DB-Brkfld</t>
  </si>
  <si>
    <t>132 Twin Crowns, LLC - Highland</t>
  </si>
  <si>
    <t>133 Twin Crowns - Missoula</t>
  </si>
  <si>
    <t>134 Twin Crowns - Naperville</t>
  </si>
  <si>
    <t>Employee Advance</t>
  </si>
  <si>
    <t>ERTC Receivable</t>
  </si>
  <si>
    <t>Uncategorized Asset</t>
  </si>
  <si>
    <t>150 Property &amp; Equipment</t>
  </si>
  <si>
    <t>Fixed Assets</t>
  </si>
  <si>
    <t>148 New Equipment Deposit</t>
  </si>
  <si>
    <t>154 Furniture &amp; Fixtures</t>
  </si>
  <si>
    <t>168 Leasehold Improvements</t>
  </si>
  <si>
    <t>150.1 Accumulated Depreciation</t>
  </si>
  <si>
    <t>155 A/D Furniture &amp; Fixtures</t>
  </si>
  <si>
    <t>169 A/D Leasehold Improvement</t>
  </si>
  <si>
    <t>180 Intangible Assets</t>
  </si>
  <si>
    <t>182 Organization Expense</t>
  </si>
  <si>
    <t>180.1 Accumulated Amortization</t>
  </si>
  <si>
    <t>183 A/A Organization Expense</t>
  </si>
  <si>
    <t>American Express Delta SkyMiles</t>
  </si>
  <si>
    <t>Aqueelah Dennard - 1066</t>
  </si>
  <si>
    <t>Carson Kubsch - 1017</t>
  </si>
  <si>
    <t>D Andres Zoluaga - 1074</t>
  </si>
  <si>
    <t>Daniel Hill - 1058</t>
  </si>
  <si>
    <t>Giovanna Zeroth - 1082</t>
  </si>
  <si>
    <t>Grace Kozina - 1140</t>
  </si>
  <si>
    <t>Joy Vertz - 42007</t>
  </si>
  <si>
    <t>Kassandra Mercado - 1108</t>
  </si>
  <si>
    <t>Khristine Vega - 1132</t>
  </si>
  <si>
    <t>Kirsten Willis - 1090</t>
  </si>
  <si>
    <t>Liz Hoffman - 1157</t>
  </si>
  <si>
    <t>Miranda Kargull - 1116</t>
  </si>
  <si>
    <t>Pierre Lartigue - 1041</t>
  </si>
  <si>
    <t>Tim Vertz - 1124</t>
  </si>
  <si>
    <t>200 Accrued Liabilities</t>
  </si>
  <si>
    <t>203 Federal Withholding</t>
  </si>
  <si>
    <t>204 Federal Unemployment Tax</t>
  </si>
  <si>
    <t>205 State Unemployment Tax</t>
  </si>
  <si>
    <t>206 State Witholding - WI</t>
  </si>
  <si>
    <t>211 Sales Tax Payable</t>
  </si>
  <si>
    <t>225 Wage Garnishments</t>
  </si>
  <si>
    <t>Payroll Clearing</t>
  </si>
  <si>
    <t>210.1 Current Loans Payable</t>
  </si>
  <si>
    <t>212.1 S/T-Jennifer Uihlein Straszewsk</t>
  </si>
  <si>
    <t>214.1 S/T - Vertz Marketing, LLC</t>
  </si>
  <si>
    <t>CC-American Express-41009</t>
  </si>
  <si>
    <t>SBA PPP Loan</t>
  </si>
  <si>
    <t>231 Other Current Liabilities</t>
  </si>
  <si>
    <t>230 Gift Cards/Cert. Outstanding</t>
  </si>
  <si>
    <t>Due to Employee - Tips</t>
  </si>
  <si>
    <t>210 Long Term Loans Payable</t>
  </si>
  <si>
    <t>Long-Term Liabilities</t>
  </si>
  <si>
    <t>212 L/T-Jennifer Uihlein Straszewsk</t>
  </si>
  <si>
    <t>213 L/T - Dry Bar Holdings LLC</t>
  </si>
  <si>
    <t>214 L/T - Vertz Marketing, LLC</t>
  </si>
  <si>
    <t>L/T - Wiscal Group LLC</t>
  </si>
  <si>
    <t>SBA EIDL Loan</t>
  </si>
  <si>
    <t>215 L/T - Shoot The Moon Photography LLC</t>
  </si>
  <si>
    <t>Credibly Loan</t>
  </si>
  <si>
    <t>Kapitus Loan</t>
  </si>
  <si>
    <t>Retail Capital</t>
  </si>
  <si>
    <t>SoFi Bank Loan</t>
  </si>
  <si>
    <t>300 Owner Capital</t>
  </si>
  <si>
    <t>Equity</t>
  </si>
  <si>
    <t>301 Capital</t>
  </si>
  <si>
    <t>303 Capital Draw</t>
  </si>
  <si>
    <t>308 American Express</t>
  </si>
  <si>
    <t>Caital Investments</t>
  </si>
  <si>
    <t>30000 Opening Balance Equity</t>
  </si>
  <si>
    <t>Capital Investments</t>
  </si>
  <si>
    <t>Net Income</t>
  </si>
  <si>
    <t>DBLP BS</t>
  </si>
  <si>
    <t>101 DB-LP (4810) - 1</t>
  </si>
  <si>
    <t>Inventory Asset</t>
  </si>
  <si>
    <t>Due to Joy DB LLC</t>
  </si>
  <si>
    <t>Due to Joy DB NYC</t>
  </si>
  <si>
    <t>Due to Joy DB RN LLC</t>
  </si>
  <si>
    <t>Due to Joy DB W LLC</t>
  </si>
  <si>
    <t>Due to Joy DB WFB LLC</t>
  </si>
  <si>
    <t>Due to Shoot The Moon Photography LLC</t>
  </si>
  <si>
    <t>Owner draws</t>
  </si>
  <si>
    <t>Owner investments</t>
  </si>
  <si>
    <t>DBRN BS</t>
  </si>
  <si>
    <t>101 DB-RN (4083) - 1</t>
  </si>
  <si>
    <t>127 Due from Joy DB LLC</t>
  </si>
  <si>
    <t>128 Joy DB-W</t>
  </si>
  <si>
    <t>131 Joy DB BRKFLD</t>
  </si>
  <si>
    <t>Due from Twin Crowns NAP LLC</t>
  </si>
  <si>
    <t>Joy DB-NYC</t>
  </si>
  <si>
    <t>Employee Advances</t>
  </si>
  <si>
    <t>Due to Shoot the Moon Photography</t>
  </si>
  <si>
    <t>Fox Funding Group Loan</t>
  </si>
  <si>
    <t>IOU Central Loan</t>
  </si>
  <si>
    <t>Kapitus Business Loan</t>
  </si>
  <si>
    <t>L/T - Parkside Funding Loan</t>
  </si>
  <si>
    <t>Revenued Funding Loan</t>
  </si>
  <si>
    <t>DBW BS</t>
  </si>
  <si>
    <t>101 DB-W (4224) - 1</t>
  </si>
  <si>
    <t>Due to Joy DB-LP LLC</t>
  </si>
  <si>
    <t>Due to Joy DB-NYC LLC</t>
  </si>
  <si>
    <t>Due to Joy DB-RN LLC</t>
  </si>
  <si>
    <t>Due to Joy DB-WFB LLC</t>
  </si>
  <si>
    <t>Parkside Funding</t>
  </si>
  <si>
    <t>DBWFB BS</t>
  </si>
  <si>
    <t>101 DB-WFB (7870) - 1</t>
  </si>
  <si>
    <t>231 Tips</t>
  </si>
  <si>
    <t>Due to Joy DB-NYC</t>
  </si>
  <si>
    <t>Due to Joy DB-W LLC</t>
  </si>
  <si>
    <t>ApplePie Capital Loan</t>
  </si>
  <si>
    <t>Fosforus Loan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</si>
  <si>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</si>
  <si>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</si>
  <si>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</si>
  <si>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</si>
  <si>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</si>
  <si>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</si>
  <si>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</si>
  <si>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</si>
  <si>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</si>
  <si>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</si>
  <si>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</si>
  <si>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</si>
  <si>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</si>
  <si>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</si>
  <si>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</si>
  <si>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</si>
  <si>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</si>
  <si>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</si>
  <si>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</si>
  <si>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</si>
  <si>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</si>
  <si>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</si>
  <si>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</si>
  <si>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</si>
  <si>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</si>
  <si>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</si>
  <si>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</si>
  <si>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</si>
  <si>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</si>
  <si>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</si>
  <si>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Total</t>
  </si>
  <si>
    <t>Income</t>
  </si>
  <si>
    <t>Total for Income</t>
  </si>
  <si>
    <t>Cost of Goods Sold</t>
  </si>
  <si>
    <t>Total for Cost of Goods Sold</t>
  </si>
  <si>
    <t>Gross Profit</t>
  </si>
  <si>
    <t>Expenses</t>
  </si>
  <si>
    <t>Total for Expenses</t>
  </si>
  <si>
    <t>Net Operating Income</t>
  </si>
  <si>
    <t>Total for Other Income</t>
  </si>
  <si>
    <t>Total for Other Expenses</t>
  </si>
  <si>
    <t>Net Other Income</t>
  </si>
  <si>
    <t>Total for 756 Office Expense</t>
  </si>
  <si>
    <t>Assets</t>
  </si>
  <si>
    <t>Bank Accounts</t>
  </si>
  <si>
    <t>Total for 100 Cash</t>
  </si>
  <si>
    <t>Total for Bank Accounts</t>
  </si>
  <si>
    <t>Other Current Assets</t>
  </si>
  <si>
    <t>Total for 125 Due from other Drybar Locations</t>
  </si>
  <si>
    <t>Total for Other Current Assets</t>
  </si>
  <si>
    <t>Total for Current Assets</t>
  </si>
  <si>
    <t>Total for 150 Property &amp; Equipment</t>
  </si>
  <si>
    <t>Total for 150.1 Accumulated Depreciation</t>
  </si>
  <si>
    <t>Total for 180 Intangible Assets</t>
  </si>
  <si>
    <t>Total for 180.1 Accumulated Amortization</t>
  </si>
  <si>
    <t>Total for Fixed Assets</t>
  </si>
  <si>
    <t>Total for Assets</t>
  </si>
  <si>
    <t>Liabilities and Equity</t>
  </si>
  <si>
    <t>Liabilities</t>
  </si>
  <si>
    <t>Credit Cards</t>
  </si>
  <si>
    <t>Total for American Express Delta SkyMiles</t>
  </si>
  <si>
    <t>Total for Credit Cards</t>
  </si>
  <si>
    <t>Total for 200 Accrued Liabilities</t>
  </si>
  <si>
    <t>Total for 210.1 Current Loans Payable</t>
  </si>
  <si>
    <t>Total for 231 Other Current Liabilities</t>
  </si>
  <si>
    <t>Total for Other Current Liabilities</t>
  </si>
  <si>
    <t>Total for Current Liabilities</t>
  </si>
  <si>
    <t>Long-term Liabilities</t>
  </si>
  <si>
    <t>Total for 210 Long Term Loans Payable</t>
  </si>
  <si>
    <t>Total for Long-term Liabilities</t>
  </si>
  <si>
    <t>Total for Liabilities</t>
  </si>
  <si>
    <t>Total for 300 Owner Capital</t>
  </si>
  <si>
    <t>Total for Equity</t>
  </si>
  <si>
    <t>Total for Liabilities and Equity</t>
  </si>
  <si>
    <t>Total for Other Assets</t>
  </si>
  <si>
    <t>Total for Cash</t>
  </si>
  <si>
    <t>Consolidated Income Statement</t>
  </si>
  <si>
    <t>Net Income (%)</t>
  </si>
  <si>
    <t>Consolidated Balance Sheet</t>
  </si>
  <si>
    <t>Statement Mapping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</si>
</sst>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;\-"/>
    <numFmt numFmtId="165" formatCode="0.0%"/>
    <numFmt numFmtId="166" formatCode="yyyy\-mm\-dd\ h:mm:ss"/>
  </numFmts>
  <fonts count="20" x14ac:knownFonts="1">
    <font>
      <sz val="11"/>
      <color theme="1"/>
      <name val="Calibri"/>
      <family val="2"/>
      <charset val="1"/>
    </font>
    <font>
      <sz val="10"/>
      <name val="Arial"/>
    </font>
    <font>
      <b/>
      <sz val="9"/>
      <color rgb="FFFFFFFF"/>
      <name val="Calibri"/>
      <charset val="1"/>
    </font>
    <font>
      <sz val="8"/>
      <color rgb="FF0000CC"/>
      <name val="Calibri"/>
      <charset val="1"/>
    </font>
    <font>
      <sz val="8.5"/>
      <color rgb="FF333333"/>
      <name val="Calibri"/>
      <charset val="1"/>
    </font>
    <font>
      <sz val="8.5"/>
      <color rgb="FF0000CC"/>
      <name val="Calibri"/>
      <charset val="1"/>
    </font>
    <font>
      <b/>
      <sz val="8"/>
      <color rgb="FF0000CC"/>
      <name val="Calibri"/>
      <charset val="1"/>
    </font>
    <font>
      <sz val="8"/>
      <name val="Calibri"/>
      <charset val="1"/>
    </font>
    <font>
      <sz val="11"/>
      <color theme="1" tint="0.249977111117893"/>
      <name val="Calibri"/>
      <family val="2"/>
    </font>
    <font>
      <b/>
      <sz val="10"/>
      <color theme="0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u/>
      <sz val="11"/>
      <color theme="1" tint="0.249977111117893"/>
      <name val="Calibri"/>
      <family val="2"/>
    </font>
    <font>
      <b/>
      <sz val="11"/>
      <color theme="1" tint="0.249977111117893"/>
      <name val="Calibri"/>
      <family val="2"/>
    </font>
    <font>
      <b/>
      <i/>
      <sz val="11"/>
      <color theme="1" tint="0.249977111117893"/>
      <name val="Calibri"/>
      <family val="2"/>
    </font>
    <font>
      <sz val="11"/>
      <color theme="0"/>
      <name val="Calibri"/>
      <family val="2"/>
    </font>
    <font>
      <sz val="16"/>
      <color theme="0"/>
      <name val="Calibri"/>
      <family val="2"/>
    </font>
    <font>
      <b/>
      <sz val="16"/>
      <color theme="0"/>
      <name val="Calibri"/>
      <family val="2"/>
    </font>
    <font>
      <b/>
      <i/>
      <sz val="10"/>
      <name val="Arial"/>
      <family val="2"/>
    </font>
    <font>
      <sz val="10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55606E"/>
        <bgColor rgb="FF595959"/>
      </patternFill>
    </fill>
    <fill>
      <patternFill patternType="solid">
        <fgColor rgb="FF3B4552"/>
        <bgColor rgb="FF404040"/>
      </patternFill>
    </fill>
    <fill>
      <patternFill patternType="solid">
        <fgColor rgb="FFEEF1F5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3B4552"/>
      </patternFill>
    </fill>
    <fill>
      <patternFill patternType="solid">
        <fgColor theme="1"/>
        <bgColor rgb="FFE2EFDA"/>
      </patternFill>
    </fill>
    <fill>
      <patternFill patternType="solid">
        <fgColor theme="1"/>
        <bgColor rgb="FFF2F2F2"/>
      </patternFill>
    </fill>
  </fills>
  <borders count="10">
    <border>
      <left/>
      <right/>
      <top/>
      <bottom/>
      <diagonal/>
    </border>
    <border>
      <left/>
      <right/>
      <top style="medium">
        <color rgb="FF40404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3C00"/>
      </top>
      <bottom/>
      <diagonal/>
    </border>
  </borders>
  <cellStyleXfs count="2">
    <xf numFmtId="0" fontId="0" fillId="0" borderId="0"/>
    <xf numFmtId="9" fontId="1" fillId="0" borderId="0" applyBorder="0" applyAlignment="0" applyProtection="0"/>
  </cellStyleXfs>
  <cellXfs count="66">
    <xf numFmtId="0" fontId="0" fillId="0" borderId="0" xfId="0"/>
    <xf numFmtId="0" fontId="2" fillId="2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4" fillId="4" borderId="0" xfId="0" applyFont="1" applyFill="1" applyAlignment="1">
      <alignment horizontal="left" vertical="center" indent="1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 indent="1"/>
    </xf>
    <xf numFmtId="0" fontId="6" fillId="0" borderId="0" xfId="0" applyFont="1"/>
    <xf numFmtId="0" fontId="3" fillId="0" borderId="0" xfId="0" applyFont="1"/>
    <xf numFmtId="164" fontId="7" fillId="0" borderId="0" xfId="0" applyNumberFormat="1" applyFont="1"/>
    <xf numFmtId="166" fontId="0" fillId="0" borderId="0" xfId="0" applyNumberFormat="1"/>
    <xf numFmtId="0" fontId="8" fillId="0" borderId="0" xfId="0" applyFont="1"/>
    <xf numFmtId="0" fontId="10" fillId="0" borderId="0" xfId="0" applyFont="1"/>
    <xf numFmtId="0" fontId="12" fillId="0" borderId="0" xfId="0" applyFont="1"/>
    <xf numFmtId="164" fontId="8" fillId="0" borderId="0" xfId="0" applyNumberFormat="1" applyFont="1" applyAlignment="1">
      <alignment horizontal="right" vertical="center"/>
    </xf>
    <xf numFmtId="0" fontId="13" fillId="0" borderId="1" xfId="0" applyFont="1" applyBorder="1"/>
    <xf numFmtId="164" fontId="13" fillId="0" borderId="1" xfId="0" applyNumberFormat="1" applyFont="1" applyBorder="1" applyAlignment="1">
      <alignment horizontal="right" vertical="center"/>
    </xf>
    <xf numFmtId="0" fontId="13" fillId="0" borderId="0" xfId="0" applyFont="1"/>
    <xf numFmtId="164" fontId="13" fillId="0" borderId="0" xfId="0" applyNumberFormat="1" applyFont="1" applyAlignment="1">
      <alignment horizontal="right" vertical="center"/>
    </xf>
    <xf numFmtId="0" fontId="14" fillId="0" borderId="2" xfId="0" applyFont="1" applyBorder="1"/>
    <xf numFmtId="1" fontId="13" fillId="5" borderId="0" xfId="0" applyNumberFormat="1" applyFont="1" applyFill="1" applyAlignment="1">
      <alignment horizontal="center" vertical="center"/>
    </xf>
    <xf numFmtId="0" fontId="14" fillId="5" borderId="0" xfId="0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0" fontId="13" fillId="0" borderId="0" xfId="0" applyFont="1" applyAlignment="1">
      <alignment horizontal="left" vertical="center" indent="2"/>
    </xf>
    <xf numFmtId="0" fontId="13" fillId="0" borderId="0" xfId="0" applyFont="1" applyAlignment="1">
      <alignment horizontal="right" vertical="center"/>
    </xf>
    <xf numFmtId="0" fontId="13" fillId="0" borderId="2" xfId="0" applyFont="1" applyBorder="1"/>
    <xf numFmtId="165" fontId="13" fillId="0" borderId="2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left" indent="2"/>
    </xf>
    <xf numFmtId="165" fontId="14" fillId="0" borderId="2" xfId="0" applyNumberFormat="1" applyFont="1" applyBorder="1" applyAlignment="1">
      <alignment horizontal="right" vertical="center"/>
    </xf>
    <xf numFmtId="165" fontId="18" fillId="0" borderId="2" xfId="1" applyNumberFormat="1" applyFont="1" applyBorder="1"/>
    <xf numFmtId="165" fontId="18" fillId="0" borderId="0" xfId="1" applyNumberFormat="1" applyFont="1"/>
    <xf numFmtId="165" fontId="18" fillId="0" borderId="2" xfId="1" applyNumberFormat="1" applyFont="1" applyBorder="1" applyAlignment="1">
      <alignment horizontal="right" vertic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left" indent="2"/>
    </xf>
    <xf numFmtId="164" fontId="8" fillId="0" borderId="3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left" indent="1"/>
    </xf>
    <xf numFmtId="164" fontId="13" fillId="0" borderId="4" xfId="0" applyNumberFormat="1" applyFont="1" applyBorder="1" applyAlignment="1">
      <alignment horizontal="right" vertical="center"/>
    </xf>
    <xf numFmtId="164" fontId="8" fillId="0" borderId="0" xfId="0" applyNumberFormat="1" applyFont="1"/>
    <xf numFmtId="0" fontId="13" fillId="0" borderId="0" xfId="0" applyFont="1" applyAlignment="1">
      <alignment horizontal="left" vertical="center" indent="1"/>
    </xf>
    <xf numFmtId="0" fontId="13" fillId="0" borderId="3" xfId="0" applyFont="1" applyBorder="1" applyAlignment="1">
      <alignment horizontal="left" vertical="center" indent="1"/>
    </xf>
    <xf numFmtId="0" fontId="13" fillId="0" borderId="3" xfId="0" applyFont="1" applyBorder="1" applyAlignment="1">
      <alignment horizontal="right" vertical="center"/>
    </xf>
    <xf numFmtId="0" fontId="13" fillId="0" borderId="4" xfId="0" applyFont="1" applyBorder="1"/>
    <xf numFmtId="0" fontId="11" fillId="6" borderId="0" xfId="0" applyFont="1" applyFill="1" applyAlignment="1">
      <alignment horizontal="left" vertical="center"/>
    </xf>
    <xf numFmtId="0" fontId="15" fillId="6" borderId="0" xfId="0" applyFont="1" applyFill="1"/>
    <xf numFmtId="0" fontId="15" fillId="7" borderId="0" xfId="0" applyFont="1" applyFill="1"/>
    <xf numFmtId="0" fontId="11" fillId="7" borderId="5" xfId="0" applyFont="1" applyFill="1" applyBorder="1" applyAlignment="1">
      <alignment horizontal="left" vertical="center" indent="1"/>
    </xf>
    <xf numFmtId="0" fontId="11" fillId="7" borderId="6" xfId="0" applyFont="1" applyFill="1" applyBorder="1" applyAlignment="1">
      <alignment horizontal="right" vertical="center" indent="1"/>
    </xf>
    <xf numFmtId="0" fontId="11" fillId="6" borderId="6" xfId="0" applyFont="1" applyFill="1" applyBorder="1" applyAlignment="1">
      <alignment horizontal="center" vertical="center"/>
    </xf>
    <xf numFmtId="0" fontId="11" fillId="9" borderId="7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left" vertical="center" indent="1"/>
    </xf>
    <xf numFmtId="0" fontId="16" fillId="6" borderId="8" xfId="0" applyFont="1" applyFill="1" applyBorder="1"/>
    <xf numFmtId="0" fontId="16" fillId="7" borderId="8" xfId="0" applyFont="1" applyFill="1" applyBorder="1"/>
    <xf numFmtId="0" fontId="9" fillId="6" borderId="0" xfId="0" applyFont="1" applyFill="1" applyAlignment="1">
      <alignment horizontal="left" vertical="center"/>
    </xf>
    <xf numFmtId="0" fontId="19" fillId="6" borderId="0" xfId="0" applyFont="1" applyFill="1"/>
    <xf numFmtId="0" fontId="17" fillId="6" borderId="8" xfId="0" applyFont="1" applyFill="1" applyBorder="1" applyAlignment="1">
      <alignment horizontal="left" vertical="center" indent="1"/>
    </xf>
    <xf numFmtId="0" fontId="17" fillId="8" borderId="8" xfId="0" applyFont="1" applyFill="1" applyBorder="1" applyAlignment="1">
      <alignment horizontal="left" vertical="center" indent="2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left" vertical="center" inden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15868"/>
      <rgbColor rgb="FFB0B7BF"/>
      <rgbColor rgb="FF808080"/>
      <rgbColor rgb="FF9999FF"/>
      <rgbColor rgb="FF595959"/>
      <rgbColor rgb="FFF2F2F2"/>
      <rgbColor rgb="FFEEF1F5"/>
      <rgbColor rgb="FF660066"/>
      <rgbColor rgb="FFFF8080"/>
      <rgbColor rgb="FF0563C1"/>
      <rgbColor rgb="FFC6E0B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FF6600"/>
      <rgbColor rgb="FF55606E"/>
      <rgbColor rgb="FF969696"/>
      <rgbColor rgb="FF1F3864"/>
      <rgbColor rgb="FF339966"/>
      <rgbColor rgb="FF375623"/>
      <rgbColor rgb="FF404040"/>
      <rgbColor rgb="FF993300"/>
      <rgbColor rgb="FF993366"/>
      <rgbColor rgb="FF3B4552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246530</xdr:colOff>
      <xdr:row>2</xdr:row>
      <xdr:rowOff>67236</xdr:rowOff>
    </xdr:from>
    <xdr:to>
      <xdr:col>1</xdr:col>
      <xdr:colOff>2801472</xdr:colOff>
      <xdr:row>5</xdr:row>
      <xdr:rowOff>76842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12A9E9-1D71-4E6F-9F24-0D0F2A7C4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505" y="543486"/>
          <a:ext cx="2554942" cy="581106"/>
        </a:xfrm>
        <a:prstGeom prst="rect">
          <a:avLst/>
        </a:prstGeom>
      </xdr:spPr>
    </xdr:pic>
    <xdr:clientData/>
  </xdr:twoCellAnchor>
  <xdr:twoCellAnchor>
    <xdr:from>
      <xdr:col>1</xdr:col>
      <xdr:colOff>246529</xdr:colOff>
      <xdr:row>2</xdr:row>
      <xdr:rowOff>67236</xdr:rowOff>
    </xdr:from>
    <xdr:to>
      <xdr:col>2</xdr:col>
      <xdr:colOff>489440</xdr:colOff>
      <xdr:row>5</xdr:row>
      <xdr:rowOff>76842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BCAE2DF-A089-45D1-B247-9F3CC0595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504" y="543486"/>
          <a:ext cx="1957411" cy="5811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246529</xdr:colOff>
      <xdr:row>2</xdr:row>
      <xdr:rowOff>67236</xdr:rowOff>
    </xdr:from>
    <xdr:to>
      <xdr:col>2</xdr:col>
      <xdr:colOff>489440</xdr:colOff>
      <xdr:row>5</xdr:row>
      <xdr:rowOff>76842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E52886-A23F-419C-A3A0-C4B8C9AA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504" y="543486"/>
          <a:ext cx="1957411" cy="581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AL76"/>
  <sheetViews>
    <sheetView showGridLines="0" tabSelected="1" zoomScale="85" zoomScaleNormal="85" workbookViewId="0">
      <pane xSplit="3" ySplit="8" topLeftCell="M24" activePane="bottomRight" state="frozen"/>
      <selection activeCell="B62" sqref="B62"/>
      <selection pane="topRight" activeCell="B62" sqref="B62"/>
      <selection pane="bottomLeft" activeCell="B62" sqref="B62"/>
      <selection pane="bottomRight" activeCell="V65" sqref="V65"/>
    </sheetView>
  </sheetViews>
  <sheetFormatPr defaultColWidth="8.7109375" defaultRowHeight="15" x14ac:dyDescent="0.25"/>
  <cols>
    <col min="1" max="1" width="2.7109375" style="13" customWidth="1"/>
    <col min="2" max="2" width="32.42578125" style="13" customWidth="1"/>
    <col min="3" max="3" width="10.85546875" style="13" bestFit="1" customWidth="1"/>
    <col min="4" max="4" width="8" style="13" bestFit="1" customWidth="1"/>
    <col min="5" max="16" width="9" style="13" bestFit="1" customWidth="1"/>
    <col min="17" max="17" width="8" style="13" bestFit="1" customWidth="1"/>
    <col min="18" max="27" width="9" style="13" bestFit="1" customWidth="1"/>
    <col min="28" max="29" width="8" style="13" bestFit="1" customWidth="1"/>
    <col min="30" max="33" width="9" style="13" bestFit="1" customWidth="1"/>
    <col min="34" max="34" width="2" style="13" customWidth="1"/>
    <col min="35" max="36" width="10.5703125" style="13" bestFit="1" customWidth="1"/>
    <col min="37" max="37" width="9.28515625" style="13" bestFit="1" customWidth="1"/>
    <col min="38" max="38" width="10.5703125" style="13" bestFit="1" customWidth="1"/>
    <col min="39" max="16384" width="8.7109375" style="13"/>
  </cols>
  <sheetData>
    <row r="1" spans="2:38" s="47" customFormat="1" x14ac:dyDescent="0.25">
      <c r="B1" s="46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</row>
    <row r="2" spans="2:38" s="57" customFormat="1" ht="21.75" thickBot="1" x14ac:dyDescent="0.4">
      <c r="B2" s="62" t="s">
        <v>406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</row>
    <row r="3" spans="2:38" x14ac:dyDescent="0.25">
      <c r="B3" s="63"/>
      <c r="C3" s="63"/>
    </row>
    <row r="4" spans="2:38" x14ac:dyDescent="0.25">
      <c r="B4" s="64"/>
      <c r="C4" s="64"/>
    </row>
    <row r="5" spans="2:38" x14ac:dyDescent="0.25">
      <c r="B5" s="64"/>
      <c r="C5" s="64"/>
    </row>
    <row r="6" spans="2:38" ht="15.75" thickBot="1" x14ac:dyDescent="0.3">
      <c r="B6" s="64"/>
      <c r="C6" s="64"/>
    </row>
    <row r="7" spans="2:38" ht="15.75" thickBot="1" x14ac:dyDescent="0.3">
      <c r="B7" s="49" t="s">
        <v>0</v>
      </c>
      <c r="C7" s="50" t="s">
        <v>1</v>
      </c>
      <c r="D7" s="51" t="s">
        <v>2</v>
      </c>
      <c r="E7" s="51" t="s">
        <v>3</v>
      </c>
      <c r="F7" s="51" t="s">
        <v>4</v>
      </c>
      <c r="G7" s="51" t="s">
        <v>5</v>
      </c>
      <c r="H7" s="51" t="s">
        <v>6</v>
      </c>
      <c r="I7" s="51" t="s">
        <v>7</v>
      </c>
      <c r="J7" s="51" t="s">
        <v>8</v>
      </c>
      <c r="K7" s="51" t="s">
        <v>9</v>
      </c>
      <c r="L7" s="51" t="s">
        <v>10</v>
      </c>
      <c r="M7" s="51" t="s">
        <v>11</v>
      </c>
      <c r="N7" s="51" t="s">
        <v>12</v>
      </c>
      <c r="O7" s="51" t="s">
        <v>13</v>
      </c>
      <c r="P7" s="51" t="s">
        <v>14</v>
      </c>
      <c r="Q7" s="51" t="s">
        <v>15</v>
      </c>
      <c r="R7" s="51" t="s">
        <v>16</v>
      </c>
      <c r="S7" s="51" t="s">
        <v>17</v>
      </c>
      <c r="T7" s="51" t="s">
        <v>18</v>
      </c>
      <c r="U7" s="51" t="s">
        <v>19</v>
      </c>
      <c r="V7" s="51" t="s">
        <v>20</v>
      </c>
      <c r="W7" s="51" t="s">
        <v>21</v>
      </c>
      <c r="X7" s="51" t="s">
        <v>22</v>
      </c>
      <c r="Y7" s="51" t="s">
        <v>23</v>
      </c>
      <c r="Z7" s="51" t="s">
        <v>24</v>
      </c>
      <c r="AA7" s="51" t="s">
        <v>25</v>
      </c>
      <c r="AB7" s="51" t="s">
        <v>26</v>
      </c>
      <c r="AC7" s="51" t="s">
        <v>27</v>
      </c>
      <c r="AD7" s="51" t="s">
        <v>28</v>
      </c>
      <c r="AE7" s="51" t="s">
        <v>29</v>
      </c>
      <c r="AF7" s="51" t="s">
        <v>30</v>
      </c>
      <c r="AG7" s="52" t="s">
        <v>31</v>
      </c>
      <c r="AI7" s="53" t="s">
        <v>32</v>
      </c>
      <c r="AJ7" s="54" t="s">
        <v>33</v>
      </c>
      <c r="AK7" s="54" t="s">
        <v>34</v>
      </c>
      <c r="AL7" s="55" t="s">
        <v>35</v>
      </c>
    </row>
    <row r="8" spans="2:38" s="12" customFormat="1" x14ac:dyDescent="0.25">
      <c r="B8" s="22" t="s">
        <v>36</v>
      </c>
      <c r="C8" s="23"/>
      <c r="D8" s="21">
        <v>2024</v>
      </c>
      <c r="E8" s="21">
        <v>2024</v>
      </c>
      <c r="F8" s="21">
        <v>2024</v>
      </c>
      <c r="G8" s="21">
        <v>2024</v>
      </c>
      <c r="H8" s="21">
        <v>2024</v>
      </c>
      <c r="I8" s="21">
        <v>2024</v>
      </c>
      <c r="J8" s="21">
        <v>2024</v>
      </c>
      <c r="K8" s="21">
        <v>2024</v>
      </c>
      <c r="L8" s="21">
        <v>2024</v>
      </c>
      <c r="M8" s="21">
        <v>2024</v>
      </c>
      <c r="N8" s="21">
        <v>2024</v>
      </c>
      <c r="O8" s="21">
        <v>2024</v>
      </c>
      <c r="P8" s="21">
        <v>2025</v>
      </c>
      <c r="Q8" s="21">
        <v>2025</v>
      </c>
      <c r="R8" s="21">
        <v>2025</v>
      </c>
      <c r="S8" s="21">
        <v>2025</v>
      </c>
      <c r="T8" s="21">
        <v>2025</v>
      </c>
      <c r="U8" s="21">
        <v>2025</v>
      </c>
      <c r="V8" s="21">
        <v>2025</v>
      </c>
      <c r="W8" s="21">
        <v>2025</v>
      </c>
      <c r="X8" s="21">
        <v>2025</v>
      </c>
      <c r="Y8" s="21">
        <v>2025</v>
      </c>
      <c r="Z8" s="21">
        <v>2025</v>
      </c>
      <c r="AA8" s="21">
        <v>2025</v>
      </c>
      <c r="AB8" s="21">
        <v>2026</v>
      </c>
      <c r="AC8" s="21">
        <v>2026</v>
      </c>
      <c r="AD8" s="21">
        <v>2026</v>
      </c>
      <c r="AE8" s="21">
        <v>2026</v>
      </c>
      <c r="AF8" s="21">
        <v>2026</v>
      </c>
      <c r="AG8" s="21">
        <v>2026</v>
      </c>
    </row>
    <row r="9" spans="2:38" s="12" customFormat="1" x14ac:dyDescent="0.25"/>
    <row r="10" spans="2:38" s="12" customFormat="1" x14ac:dyDescent="0.25">
      <c r="B10" s="14" t="s">
        <v>37</v>
      </c>
      <c r="C10" s="18"/>
    </row>
    <row r="11" spans="2:38" s="12" customFormat="1" x14ac:dyDescent="0.25">
      <c r="B11" s="24" t="s">
        <v>38</v>
      </c>
      <c r="C11" s="25">
        <v>41001</v>
      </c>
      <c r="D11" s="15">
        <f>SUM('DB IS'!C5,'DBLP IS'!C5,'DBRN IS'!C5,'DBW IS'!C5,'DBWFB IS'!C5)</f>
        <v>9167.9599999999991</v>
      </c>
      <c r="E11" s="15">
        <f>SUM('DB IS'!D5,'DBLP IS'!D5,'DBRN IS'!D5,'DBW IS'!D5,'DBWFB IS'!D5)</f>
        <v>13461</v>
      </c>
      <c r="F11" s="15">
        <f>SUM('DB IS'!E5,'DBLP IS'!E5,'DBRN IS'!E5,'DBW IS'!E5,'DBWFB IS'!E5)</f>
        <v>14465</v>
      </c>
      <c r="G11" s="15">
        <f>SUM('DB IS'!F5,'DBLP IS'!F5,'DBRN IS'!F5,'DBW IS'!F5,'DBWFB IS'!F5)</f>
        <v>14172.16</v>
      </c>
      <c r="H11" s="15">
        <f>SUM('DB IS'!G5,'DBLP IS'!G5,'DBRN IS'!G5,'DBW IS'!G5,'DBWFB IS'!G5)</f>
        <v>18205</v>
      </c>
      <c r="I11" s="15">
        <f>SUM('DB IS'!H5,'DBLP IS'!H5,'DBRN IS'!H5,'DBW IS'!H5,'DBWFB IS'!H5)</f>
        <v>14562</v>
      </c>
      <c r="J11" s="15">
        <f>SUM('DB IS'!I5,'DBLP IS'!I5,'DBRN IS'!I5,'DBW IS'!I5,'DBWFB IS'!I5)</f>
        <v>13934</v>
      </c>
      <c r="K11" s="15">
        <f>SUM('DB IS'!J5,'DBLP IS'!J5,'DBRN IS'!J5,'DBW IS'!J5,'DBWFB IS'!J5)</f>
        <v>15269</v>
      </c>
      <c r="L11" s="15">
        <f>SUM('DB IS'!K5,'DBLP IS'!K5,'DBRN IS'!K5,'DBW IS'!K5,'DBWFB IS'!K5)</f>
        <v>13735</v>
      </c>
      <c r="M11" s="15">
        <f>SUM('DB IS'!L5,'DBLP IS'!L5,'DBRN IS'!L5,'DBW IS'!L5,'DBWFB IS'!L5)</f>
        <v>14237</v>
      </c>
      <c r="N11" s="15">
        <f>SUM('DB IS'!M5,'DBLP IS'!M5,'DBRN IS'!M5,'DBW IS'!M5,'DBWFB IS'!M5)</f>
        <v>13243</v>
      </c>
      <c r="O11" s="15">
        <f>SUM('DB IS'!N5,'DBLP IS'!N5,'DBRN IS'!N5,'DBW IS'!N5,'DBWFB IS'!N5)</f>
        <v>16646</v>
      </c>
      <c r="P11" s="15">
        <f>SUM('DB IS'!O5,'DBLP IS'!O5,'DBRN IS'!O5,'DBW IS'!O5,'DBWFB IS'!O5)</f>
        <v>7600</v>
      </c>
      <c r="Q11" s="15">
        <f>SUM('DB IS'!P5,'DBLP IS'!P5,'DBRN IS'!P5,'DBW IS'!P5,'DBWFB IS'!P5)</f>
        <v>9020</v>
      </c>
      <c r="R11" s="15">
        <f>SUM('DB IS'!Q5,'DBLP IS'!Q5,'DBRN IS'!Q5,'DBW IS'!Q5,'DBWFB IS'!Q5)</f>
        <v>10679</v>
      </c>
      <c r="S11" s="15">
        <f>SUM('DB IS'!R5,'DBLP IS'!R5,'DBRN IS'!R5,'DBW IS'!R5,'DBWFB IS'!R5)</f>
        <v>10818</v>
      </c>
      <c r="T11" s="15">
        <f>SUM('DB IS'!S5,'DBLP IS'!S5,'DBRN IS'!S5,'DBW IS'!S5,'DBWFB IS'!S5)</f>
        <v>12554</v>
      </c>
      <c r="U11" s="15">
        <f>SUM('DB IS'!T5,'DBLP IS'!T5,'DBRN IS'!T5,'DBW IS'!T5,'DBWFB IS'!T5)</f>
        <v>13563</v>
      </c>
      <c r="V11" s="15">
        <f>SUM('DB IS'!U5,'DBLP IS'!U5,'DBRN IS'!U5,'DBW IS'!U5,'DBWFB IS'!U5)</f>
        <v>12548</v>
      </c>
      <c r="W11" s="15">
        <f>SUM('DB IS'!V5,'DBLP IS'!V5,'DBRN IS'!V5,'DBW IS'!V5,'DBWFB IS'!V5)</f>
        <v>10062</v>
      </c>
      <c r="X11" s="15">
        <f>SUM('DB IS'!W5,'DBLP IS'!W5,'DBRN IS'!W5,'DBW IS'!W5,'DBWFB IS'!W5)</f>
        <v>12388</v>
      </c>
      <c r="Y11" s="15">
        <f>SUM('DB IS'!X5,'DBLP IS'!X5,'DBRN IS'!X5,'DBW IS'!X5,'DBWFB IS'!X5)</f>
        <v>11656</v>
      </c>
      <c r="Z11" s="15">
        <f>SUM('DB IS'!Y5,'DBLP IS'!Y5,'DBRN IS'!Y5,'DBW IS'!Y5,'DBWFB IS'!Y5)</f>
        <v>10241</v>
      </c>
      <c r="AA11" s="15">
        <f>SUM('DB IS'!Z5,'DBLP IS'!Z5,'DBRN IS'!Z5,'DBW IS'!Z5,'DBWFB IS'!Z5)</f>
        <v>11580</v>
      </c>
      <c r="AB11" s="15">
        <f>SUM('DB IS'!AA5,'DBLP IS'!AA5,'DBRN IS'!AA5,'DBW IS'!AA5,'DBWFB IS'!AA5)</f>
        <v>8026</v>
      </c>
      <c r="AC11" s="15">
        <f>SUM('DB IS'!AB5,'DBLP IS'!AB5,'DBRN IS'!AB5,'DBW IS'!AB5,'DBWFB IS'!AB5)</f>
        <v>9592</v>
      </c>
      <c r="AD11" s="15">
        <f>SUM('DB IS'!AC5,'DBLP IS'!AC5,'DBRN IS'!AC5,'DBW IS'!AC5,'DBWFB IS'!AC5)</f>
        <v>11631</v>
      </c>
      <c r="AE11" s="15">
        <f>SUM('DB IS'!AD5,'DBLP IS'!AD5,'DBRN IS'!AD5,'DBW IS'!AD5,'DBWFB IS'!AD5)</f>
        <v>11528</v>
      </c>
      <c r="AF11" s="15">
        <f>SUM('DB IS'!AE5,'DBLP IS'!AE5,'DBRN IS'!AE5,'DBW IS'!AE5,'DBWFB IS'!AE5)</f>
        <v>14120</v>
      </c>
      <c r="AG11" s="15">
        <f>SUM('DB IS'!AF5,'DBLP IS'!AF5,'DBRN IS'!AF5,'DBW IS'!AF5,'DBWFB IS'!AF5)</f>
        <v>14261</v>
      </c>
      <c r="AI11" s="15">
        <f t="shared" ref="AI11:AI17" si="0">SUM(D11:O11)</f>
        <v>171097.12</v>
      </c>
      <c r="AJ11" s="15">
        <f t="shared" ref="AJ11:AJ17" si="1">SUM(P11:AA11)</f>
        <v>132709</v>
      </c>
      <c r="AK11" s="15">
        <f t="shared" ref="AK11:AK17" si="2">SUM(AB11:AG11)</f>
        <v>69158</v>
      </c>
      <c r="AL11" s="15">
        <f t="shared" ref="AL11:AL17" si="3">AK11/6*12</f>
        <v>138316</v>
      </c>
    </row>
    <row r="12" spans="2:38" s="12" customFormat="1" x14ac:dyDescent="0.25">
      <c r="B12" s="24" t="s">
        <v>39</v>
      </c>
      <c r="C12" s="25">
        <v>41002</v>
      </c>
      <c r="D12" s="15">
        <f>SUM('DB IS'!C6,'DB IS'!C11,'DBLP IS'!C6,'DBRN IS'!C6,'DBW IS'!C6,'DBWFB IS'!C6)</f>
        <v>203582.93</v>
      </c>
      <c r="E12" s="15">
        <f>SUM('DB IS'!D6,'DB IS'!D11,'DBLP IS'!D6,'DBRN IS'!D6,'DBW IS'!D6,'DBWFB IS'!D6)</f>
        <v>273599.75</v>
      </c>
      <c r="F12" s="15">
        <f>SUM('DB IS'!E6,'DB IS'!E11,'DBLP IS'!E6,'DBRN IS'!E6,'DBW IS'!E6,'DBWFB IS'!E6)</f>
        <v>291353</v>
      </c>
      <c r="G12" s="15">
        <f>SUM('DB IS'!F6,'DB IS'!F11,'DBLP IS'!F6,'DBRN IS'!F6,'DBW IS'!F6,'DBWFB IS'!F6)</f>
        <v>311746</v>
      </c>
      <c r="H12" s="15">
        <f>SUM('DB IS'!G6,'DB IS'!G11,'DBLP IS'!G6,'DBRN IS'!G6,'DBW IS'!G6,'DBWFB IS'!G6)</f>
        <v>355984</v>
      </c>
      <c r="I12" s="15">
        <f>SUM('DB IS'!H6,'DB IS'!H11,'DBLP IS'!H6,'DBRN IS'!H6,'DBW IS'!H6,'DBWFB IS'!H6)</f>
        <v>342218</v>
      </c>
      <c r="J12" s="15">
        <f>SUM('DB IS'!I6,'DB IS'!I11,'DBLP IS'!I6,'DBRN IS'!I6,'DBW IS'!I6,'DBWFB IS'!I6)</f>
        <v>300749</v>
      </c>
      <c r="K12" s="15">
        <f>SUM('DB IS'!J6,'DB IS'!J11,'DBLP IS'!J6,'DBRN IS'!J6,'DBW IS'!J6,'DBWFB IS'!J6)</f>
        <v>354989</v>
      </c>
      <c r="L12" s="15">
        <f>SUM('DB IS'!K6,'DB IS'!K11,'DBLP IS'!K6,'DBRN IS'!K6,'DBW IS'!K6,'DBWFB IS'!K6)</f>
        <v>348880</v>
      </c>
      <c r="M12" s="15">
        <f>SUM('DB IS'!L6,'DB IS'!L11,'DBLP IS'!L6,'DBRN IS'!L6,'DBW IS'!L6,'DBWFB IS'!L6)</f>
        <v>359472</v>
      </c>
      <c r="N12" s="15">
        <f>SUM('DB IS'!M6,'DB IS'!M11,'DBLP IS'!M6,'DBRN IS'!M6,'DBW IS'!M6,'DBWFB IS'!M6)</f>
        <v>328324</v>
      </c>
      <c r="O12" s="15">
        <f>SUM('DB IS'!N6,'DB IS'!N11,'DBLP IS'!N6,'DBRN IS'!N6,'DBW IS'!N6,'DBWFB IS'!N6)</f>
        <v>340856</v>
      </c>
      <c r="P12" s="15">
        <f>SUM('DB IS'!O6,'DB IS'!O11,'DBLP IS'!O6,'DBRN IS'!O6,'DBW IS'!O6,'DBWFB IS'!O6)</f>
        <v>217254</v>
      </c>
      <c r="Q12" s="15">
        <f>SUM('DB IS'!P6,'DB IS'!P11,'DBLP IS'!P6,'DBRN IS'!P6,'DBW IS'!P6,'DBWFB IS'!P6)</f>
        <v>247051</v>
      </c>
      <c r="R12" s="15">
        <f>SUM('DB IS'!Q6,'DB IS'!Q11,'DBLP IS'!Q6,'DBRN IS'!Q6,'DBW IS'!Q6,'DBWFB IS'!Q6)</f>
        <v>283552</v>
      </c>
      <c r="S12" s="15">
        <f>SUM('DB IS'!R6,'DB IS'!R11,'DBLP IS'!R6,'DBRN IS'!R6,'DBW IS'!R6,'DBWFB IS'!R6)</f>
        <v>306778</v>
      </c>
      <c r="T12" s="15">
        <f>SUM('DB IS'!S6,'DB IS'!S11,'DBLP IS'!S6,'DBRN IS'!S6,'DBW IS'!S6,'DBWFB IS'!S6)</f>
        <v>396774</v>
      </c>
      <c r="U12" s="15">
        <f>SUM('DB IS'!T6,'DB IS'!T11,'DBLP IS'!T6,'DBRN IS'!T6,'DBW IS'!T6,'DBWFB IS'!T6)</f>
        <v>363745</v>
      </c>
      <c r="V12" s="15">
        <f>SUM('DB IS'!U6,'DB IS'!U11,'DBLP IS'!U6,'DBRN IS'!U6,'DBW IS'!U6,'DBWFB IS'!U6)</f>
        <v>344760</v>
      </c>
      <c r="W12" s="15">
        <f>SUM('DB IS'!V6,'DB IS'!V11,'DBLP IS'!V6,'DBRN IS'!V6,'DBW IS'!V6,'DBWFB IS'!V6)</f>
        <v>369178</v>
      </c>
      <c r="X12" s="15">
        <f>SUM('DB IS'!W6,'DB IS'!W11,'DBLP IS'!W6,'DBRN IS'!W6,'DBW IS'!W6,'DBWFB IS'!W6)</f>
        <v>354088</v>
      </c>
      <c r="Y12" s="15">
        <f>SUM('DB IS'!X6,'DB IS'!X11,'DBLP IS'!X6,'DBRN IS'!X6,'DBW IS'!X6,'DBWFB IS'!X6)</f>
        <v>384603</v>
      </c>
      <c r="Z12" s="15">
        <f>SUM('DB IS'!Y6,'DB IS'!Y11,'DBLP IS'!Y6,'DBRN IS'!Y6,'DBW IS'!Y6,'DBWFB IS'!Y6)</f>
        <v>329328</v>
      </c>
      <c r="AA12" s="15">
        <f>SUM('DB IS'!Z6,'DB IS'!Z11,'DBLP IS'!Z6,'DBRN IS'!Z6,'DBW IS'!Z6,'DBWFB IS'!Z6)</f>
        <v>351574</v>
      </c>
      <c r="AB12" s="15">
        <f>SUM('DB IS'!AA6,'DB IS'!AA11,'DBLP IS'!AA6,'DBRN IS'!AA6,'DBW IS'!AA6,'DBWFB IS'!AA6)</f>
        <v>234373</v>
      </c>
      <c r="AC12" s="15">
        <f>SUM('DB IS'!AB6,'DB IS'!AB11,'DBLP IS'!AB6,'DBRN IS'!AB6,'DBW IS'!AB6,'DBWFB IS'!AB6)</f>
        <v>255448</v>
      </c>
      <c r="AD12" s="15">
        <f>SUM('DB IS'!AC6,'DB IS'!AC11,'DBLP IS'!AC6,'DBRN IS'!AC6,'DBW IS'!AC6,'DBWFB IS'!AC6)</f>
        <v>290423</v>
      </c>
      <c r="AE12" s="15">
        <f>SUM('DB IS'!AD6,'DB IS'!AD11,'DBLP IS'!AD6,'DBRN IS'!AD6,'DBW IS'!AD6,'DBWFB IS'!AD6)</f>
        <v>314922</v>
      </c>
      <c r="AF12" s="15">
        <f>SUM('DB IS'!AE6,'DB IS'!AE11,'DBLP IS'!AE6,'DBRN IS'!AE6,'DBW IS'!AE6,'DBWFB IS'!AE6)</f>
        <v>393275</v>
      </c>
      <c r="AG12" s="15">
        <f>SUM('DB IS'!AF6,'DB IS'!AF11,'DBLP IS'!AF6,'DBRN IS'!AF6,'DBW IS'!AF6,'DBWFB IS'!AF6)</f>
        <v>370142</v>
      </c>
      <c r="AI12" s="15">
        <f t="shared" si="0"/>
        <v>3811753.6799999997</v>
      </c>
      <c r="AJ12" s="15">
        <f t="shared" si="1"/>
        <v>3948685</v>
      </c>
      <c r="AK12" s="15">
        <f t="shared" si="2"/>
        <v>1858583</v>
      </c>
      <c r="AL12" s="15">
        <f t="shared" si="3"/>
        <v>3717166</v>
      </c>
    </row>
    <row r="13" spans="2:38" s="12" customFormat="1" x14ac:dyDescent="0.25">
      <c r="B13" s="24" t="s">
        <v>40</v>
      </c>
      <c r="C13" s="25">
        <v>41003</v>
      </c>
      <c r="D13" s="15">
        <f>SUM('DB IS'!C7,'DBLP IS'!C7,'DBRN IS'!C7,'DBW IS'!C7,'DBWFB IS'!C7)</f>
        <v>83030</v>
      </c>
      <c r="E13" s="15">
        <f>SUM('DB IS'!D7,'DBLP IS'!D7,'DBRN IS'!D7,'DBW IS'!D7,'DBWFB IS'!D7)</f>
        <v>83750</v>
      </c>
      <c r="F13" s="15">
        <f>SUM('DB IS'!E7,'DBLP IS'!E7,'DBRN IS'!E7,'DBW IS'!E7,'DBWFB IS'!E7)</f>
        <v>85660</v>
      </c>
      <c r="G13" s="15">
        <f>SUM('DB IS'!F7,'DBLP IS'!F7,'DBRN IS'!F7,'DBW IS'!F7,'DBWFB IS'!F7)</f>
        <v>86095</v>
      </c>
      <c r="H13" s="15">
        <f>SUM('DB IS'!G7,'DBLP IS'!G7,'DBRN IS'!G7,'DBW IS'!G7,'DBWFB IS'!G7)</f>
        <v>88195</v>
      </c>
      <c r="I13" s="15">
        <f>SUM('DB IS'!H7,'DBLP IS'!H7,'DBRN IS'!H7,'DBW IS'!H7,'DBWFB IS'!H7)</f>
        <v>86035</v>
      </c>
      <c r="J13" s="15">
        <f>SUM('DB IS'!I7,'DBLP IS'!I7,'DBRN IS'!I7,'DBW IS'!I7,'DBWFB IS'!I7)</f>
        <v>85945</v>
      </c>
      <c r="K13" s="15">
        <f>SUM('DB IS'!J7,'DBLP IS'!J7,'DBRN IS'!J7,'DBW IS'!J7,'DBWFB IS'!J7)</f>
        <v>83850</v>
      </c>
      <c r="L13" s="15">
        <f>SUM('DB IS'!K7,'DBLP IS'!K7,'DBRN IS'!K7,'DBW IS'!K7,'DBWFB IS'!K7)</f>
        <v>84500</v>
      </c>
      <c r="M13" s="15">
        <f>SUM('DB IS'!L7,'DBLP IS'!L7,'DBRN IS'!L7,'DBW IS'!L7,'DBWFB IS'!L7)</f>
        <v>87205</v>
      </c>
      <c r="N13" s="15">
        <f>SUM('DB IS'!M7,'DBLP IS'!M7,'DBRN IS'!M7,'DBW IS'!M7,'DBWFB IS'!M7)</f>
        <v>87720</v>
      </c>
      <c r="O13" s="15">
        <f>SUM('DB IS'!N7,'DBLP IS'!N7,'DBRN IS'!N7,'DBW IS'!N7,'DBWFB IS'!N7)</f>
        <v>87560</v>
      </c>
      <c r="P13" s="15">
        <f>SUM('DB IS'!O7,'DBLP IS'!O7,'DBRN IS'!O7,'DBW IS'!O7,'DBWFB IS'!O7)</f>
        <v>85830</v>
      </c>
      <c r="Q13" s="15">
        <f>SUM('DB IS'!P7,'DBLP IS'!P7,'DBRN IS'!P7,'DBW IS'!P7,'DBWFB IS'!P7)</f>
        <v>84815</v>
      </c>
      <c r="R13" s="15">
        <f>SUM('DB IS'!Q7,'DBLP IS'!Q7,'DBRN IS'!Q7,'DBW IS'!Q7,'DBWFB IS'!Q7)</f>
        <v>83658</v>
      </c>
      <c r="S13" s="15">
        <f>SUM('DB IS'!R7,'DBLP IS'!R7,'DBRN IS'!R7,'DBW IS'!R7,'DBWFB IS'!R7)</f>
        <v>84741</v>
      </c>
      <c r="T13" s="15">
        <f>SUM('DB IS'!S7,'DBLP IS'!S7,'DBRN IS'!S7,'DBW IS'!S7,'DBWFB IS'!S7)</f>
        <v>84091</v>
      </c>
      <c r="U13" s="15">
        <f>SUM('DB IS'!T7,'DBLP IS'!T7,'DBRN IS'!T7,'DBW IS'!T7,'DBWFB IS'!T7)</f>
        <v>84649</v>
      </c>
      <c r="V13" s="15">
        <f>SUM('DB IS'!U7,'DBLP IS'!U7,'DBRN IS'!U7,'DBW IS'!U7,'DBWFB IS'!U7)</f>
        <v>84815</v>
      </c>
      <c r="W13" s="15">
        <f>SUM('DB IS'!V7,'DBLP IS'!V7,'DBRN IS'!V7,'DBW IS'!V7,'DBWFB IS'!V7)</f>
        <v>83613</v>
      </c>
      <c r="X13" s="15">
        <f>SUM('DB IS'!W7,'DBLP IS'!W7,'DBRN IS'!W7,'DBW IS'!W7,'DBWFB IS'!W7)</f>
        <v>85034</v>
      </c>
      <c r="Y13" s="15">
        <f>SUM('DB IS'!X7,'DBLP IS'!X7,'DBRN IS'!X7,'DBW IS'!X7,'DBWFB IS'!X7)</f>
        <v>84776</v>
      </c>
      <c r="Z13" s="15">
        <f>SUM('DB IS'!Y7,'DBLP IS'!Y7,'DBRN IS'!Y7,'DBW IS'!Y7,'DBWFB IS'!Y7)</f>
        <v>85197</v>
      </c>
      <c r="AA13" s="15">
        <f>SUM('DB IS'!Z7,'DBLP IS'!Z7,'DBRN IS'!Z7,'DBW IS'!Z7,'DBWFB IS'!Z7)</f>
        <v>82756</v>
      </c>
      <c r="AB13" s="15">
        <f>SUM('DB IS'!AA7,'DBLP IS'!AA7,'DBRN IS'!AA7,'DBW IS'!AA7,'DBWFB IS'!AA7)</f>
        <v>81686</v>
      </c>
      <c r="AC13" s="15">
        <f>SUM('DB IS'!AB7,'DBLP IS'!AB7,'DBRN IS'!AB7,'DBW IS'!AB7,'DBWFB IS'!AB7)</f>
        <v>82124</v>
      </c>
      <c r="AD13" s="15">
        <f>SUM('DB IS'!AC7,'DBLP IS'!AC7,'DBRN IS'!AC7,'DBW IS'!AC7,'DBWFB IS'!AC7)</f>
        <v>81850</v>
      </c>
      <c r="AE13" s="15">
        <f>SUM('DB IS'!AD7,'DBLP IS'!AD7,'DBRN IS'!AD7,'DBW IS'!AD7,'DBWFB IS'!AD7)</f>
        <v>82440</v>
      </c>
      <c r="AF13" s="15">
        <f>SUM('DB IS'!AE7,'DBLP IS'!AE7,'DBRN IS'!AE7,'DBW IS'!AE7,'DBWFB IS'!AE7)</f>
        <v>81282</v>
      </c>
      <c r="AG13" s="15">
        <f>SUM('DB IS'!AF7,'DBLP IS'!AF7,'DBRN IS'!AF7,'DBW IS'!AF7,'DBWFB IS'!AF7)</f>
        <v>80597</v>
      </c>
      <c r="AI13" s="15">
        <f t="shared" si="0"/>
        <v>1029545</v>
      </c>
      <c r="AJ13" s="15">
        <f t="shared" si="1"/>
        <v>1013975</v>
      </c>
      <c r="AK13" s="15">
        <f t="shared" si="2"/>
        <v>489979</v>
      </c>
      <c r="AL13" s="15">
        <f t="shared" si="3"/>
        <v>979958</v>
      </c>
    </row>
    <row r="14" spans="2:38" s="12" customFormat="1" x14ac:dyDescent="0.25">
      <c r="B14" s="24" t="s">
        <v>41</v>
      </c>
      <c r="C14" s="25">
        <v>41004</v>
      </c>
      <c r="D14" s="15">
        <f>SUM('DB IS'!C8,'DBLP IS'!C8,'DBRN IS'!C8,'DBW IS'!C8,'DBWFB IS'!C8)</f>
        <v>5606.49</v>
      </c>
      <c r="E14" s="15">
        <f>SUM('DB IS'!D8,'DBLP IS'!D8,'DBRN IS'!D8,'DBW IS'!D8,'DBWFB IS'!D8)</f>
        <v>24872.3</v>
      </c>
      <c r="F14" s="15">
        <f>SUM('DB IS'!E8,'DBLP IS'!E8,'DBRN IS'!E8,'DBW IS'!E8,'DBWFB IS'!E8)</f>
        <v>4253.09</v>
      </c>
      <c r="G14" s="15">
        <f>SUM('DB IS'!F8,'DBLP IS'!F8,'DBRN IS'!F8,'DBW IS'!F8,'DBWFB IS'!F8)</f>
        <v>4703</v>
      </c>
      <c r="H14" s="15">
        <f>SUM('DB IS'!G8,'DBLP IS'!G8,'DBRN IS'!G8,'DBW IS'!G8,'DBWFB IS'!G8)</f>
        <v>6810</v>
      </c>
      <c r="I14" s="15">
        <f>SUM('DB IS'!H8,'DBLP IS'!H8,'DBRN IS'!H8,'DBW IS'!H8,'DBWFB IS'!H8)</f>
        <v>7041.34</v>
      </c>
      <c r="J14" s="15">
        <f>SUM('DB IS'!I8,'DBLP IS'!I8,'DBRN IS'!I8,'DBW IS'!I8,'DBWFB IS'!I8)</f>
        <v>5843</v>
      </c>
      <c r="K14" s="15">
        <f>SUM('DB IS'!J8,'DBLP IS'!J8,'DBRN IS'!J8,'DBW IS'!J8,'DBWFB IS'!J8)</f>
        <v>8834.56</v>
      </c>
      <c r="L14" s="15">
        <f>SUM('DB IS'!K8,'DBLP IS'!K8,'DBRN IS'!K8,'DBW IS'!K8,'DBWFB IS'!K8)</f>
        <v>5463.25</v>
      </c>
      <c r="M14" s="15">
        <f>SUM('DB IS'!L8,'DBLP IS'!L8,'DBRN IS'!L8,'DBW IS'!L8,'DBWFB IS'!L8)</f>
        <v>8052.9</v>
      </c>
      <c r="N14" s="15">
        <f>SUM('DB IS'!M8,'DBLP IS'!M8,'DBRN IS'!M8,'DBW IS'!M8,'DBWFB IS'!M8)</f>
        <v>6315.72</v>
      </c>
      <c r="O14" s="15">
        <f>SUM('DB IS'!N8,'DBLP IS'!N8,'DBRN IS'!N8,'DBW IS'!N8,'DBWFB IS'!N8)</f>
        <v>-52435.05</v>
      </c>
      <c r="P14" s="15">
        <f>SUM('DB IS'!O8,'DBLP IS'!O8,'DBRN IS'!O8,'DBW IS'!O8,'DBWFB IS'!O8)</f>
        <v>5172.91</v>
      </c>
      <c r="Q14" s="15">
        <f>SUM('DB IS'!P8,'DBLP IS'!P8,'DBRN IS'!P8,'DBW IS'!P8,'DBWFB IS'!P8)</f>
        <v>4211</v>
      </c>
      <c r="R14" s="15">
        <f>SUM('DB IS'!Q8,'DBLP IS'!Q8,'DBRN IS'!Q8,'DBW IS'!Q8,'DBWFB IS'!Q8)</f>
        <v>5428.02</v>
      </c>
      <c r="S14" s="15">
        <f>SUM('DB IS'!R8,'DBLP IS'!R8,'DBRN IS'!R8,'DBW IS'!R8,'DBWFB IS'!R8)</f>
        <v>5889.2</v>
      </c>
      <c r="T14" s="15">
        <f>SUM('DB IS'!S8,'DBLP IS'!S8,'DBRN IS'!S8,'DBW IS'!S8,'DBWFB IS'!S8)</f>
        <v>8236.91</v>
      </c>
      <c r="U14" s="15">
        <f>SUM('DB IS'!T8,'DBLP IS'!T8,'DBRN IS'!T8,'DBW IS'!T8,'DBWFB IS'!T8)</f>
        <v>9773</v>
      </c>
      <c r="V14" s="15">
        <f>SUM('DB IS'!U8,'DBLP IS'!U8,'DBRN IS'!U8,'DBW IS'!U8,'DBWFB IS'!U8)</f>
        <v>6892</v>
      </c>
      <c r="W14" s="15">
        <f>SUM('DB IS'!V8,'DBLP IS'!V8,'DBRN IS'!V8,'DBW IS'!V8,'DBWFB IS'!V8)</f>
        <v>6694</v>
      </c>
      <c r="X14" s="15">
        <f>SUM('DB IS'!W8,'DBLP IS'!W8,'DBRN IS'!W8,'DBW IS'!W8,'DBWFB IS'!W8)</f>
        <v>6960.2</v>
      </c>
      <c r="Y14" s="15">
        <f>SUM('DB IS'!X8,'DBLP IS'!X8,'DBRN IS'!X8,'DBW IS'!X8,'DBWFB IS'!X8)</f>
        <v>6135.96</v>
      </c>
      <c r="Z14" s="15">
        <f>SUM('DB IS'!Y8,'DBLP IS'!Y8,'DBRN IS'!Y8,'DBW IS'!Y8,'DBWFB IS'!Y8)</f>
        <v>6393</v>
      </c>
      <c r="AA14" s="15">
        <f>SUM('DB IS'!Z8,'DBLP IS'!Z8,'DBRN IS'!Z8,'DBW IS'!Z8,'DBWFB IS'!Z8)</f>
        <v>6239</v>
      </c>
      <c r="AB14" s="15">
        <f>SUM('DB IS'!AA8,'DBLP IS'!AA8,'DBRN IS'!AA8,'DBW IS'!AA8,'DBWFB IS'!AA8)</f>
        <v>4476</v>
      </c>
      <c r="AC14" s="15">
        <f>SUM('DB IS'!AB8,'DBLP IS'!AB8,'DBRN IS'!AB8,'DBW IS'!AB8,'DBWFB IS'!AB8)</f>
        <v>4932</v>
      </c>
      <c r="AD14" s="15">
        <f>SUM('DB IS'!AC8,'DBLP IS'!AC8,'DBRN IS'!AC8,'DBW IS'!AC8,'DBWFB IS'!AC8)</f>
        <v>4694</v>
      </c>
      <c r="AE14" s="15">
        <f>SUM('DB IS'!AD8,'DBLP IS'!AD8,'DBRN IS'!AD8,'DBW IS'!AD8,'DBWFB IS'!AD8)</f>
        <v>5719</v>
      </c>
      <c r="AF14" s="15">
        <f>SUM('DB IS'!AE8,'DBLP IS'!AE8,'DBRN IS'!AE8,'DBW IS'!AE8,'DBWFB IS'!AE8)</f>
        <v>7180</v>
      </c>
      <c r="AG14" s="15">
        <f>SUM('DB IS'!AF8,'DBLP IS'!AF8,'DBRN IS'!AF8,'DBW IS'!AF8,'DBWFB IS'!AF8)</f>
        <v>7707</v>
      </c>
      <c r="AI14" s="15">
        <f t="shared" si="0"/>
        <v>35360.599999999991</v>
      </c>
      <c r="AJ14" s="15">
        <f t="shared" si="1"/>
        <v>78025.2</v>
      </c>
      <c r="AK14" s="15">
        <f t="shared" si="2"/>
        <v>34708</v>
      </c>
      <c r="AL14" s="15">
        <f t="shared" si="3"/>
        <v>69416</v>
      </c>
    </row>
    <row r="15" spans="2:38" s="12" customFormat="1" x14ac:dyDescent="0.25">
      <c r="B15" s="24" t="s">
        <v>42</v>
      </c>
      <c r="C15" s="25">
        <v>41005</v>
      </c>
      <c r="D15" s="15">
        <f>SUM('DB IS'!C9,'DBLP IS'!C9,'DBRN IS'!C9,'DBW IS'!C9,'DBWFB IS'!C9)</f>
        <v>-1019.27</v>
      </c>
      <c r="E15" s="15">
        <f>SUM('DB IS'!D9,'DBLP IS'!D9,'DBRN IS'!D9,'DBW IS'!D9,'DBWFB IS'!D9)</f>
        <v>-741.75</v>
      </c>
      <c r="F15" s="15">
        <f>SUM('DB IS'!E9,'DBLP IS'!E9,'DBRN IS'!E9,'DBW IS'!E9,'DBWFB IS'!E9)</f>
        <v>-1015.8800000000001</v>
      </c>
      <c r="G15" s="15">
        <f>SUM('DB IS'!F9,'DBLP IS'!F9,'DBRN IS'!F9,'DBW IS'!F9,'DBWFB IS'!F9)</f>
        <v>-1370.92</v>
      </c>
      <c r="H15" s="15">
        <f>SUM('DB IS'!G9,'DBLP IS'!G9,'DBRN IS'!G9,'DBW IS'!G9,'DBWFB IS'!G9)</f>
        <v>-731.4</v>
      </c>
      <c r="I15" s="15">
        <f>SUM('DB IS'!H9,'DBLP IS'!H9,'DBRN IS'!H9,'DBW IS'!H9,'DBWFB IS'!H9)</f>
        <v>-1740.3700000000001</v>
      </c>
      <c r="J15" s="15">
        <f>SUM('DB IS'!I9,'DBLP IS'!I9,'DBRN IS'!I9,'DBW IS'!I9,'DBWFB IS'!I9)</f>
        <v>-774.8</v>
      </c>
      <c r="K15" s="15">
        <f>SUM('DB IS'!J9,'DBLP IS'!J9,'DBRN IS'!J9,'DBW IS'!J9,'DBWFB IS'!J9)</f>
        <v>-1889.8</v>
      </c>
      <c r="L15" s="15">
        <f>SUM('DB IS'!K9,'DBLP IS'!K9,'DBRN IS'!K9,'DBW IS'!K9,'DBWFB IS'!K9)</f>
        <v>-1622.21</v>
      </c>
      <c r="M15" s="15">
        <f>SUM('DB IS'!L9,'DBLP IS'!L9,'DBRN IS'!L9,'DBW IS'!L9,'DBWFB IS'!L9)</f>
        <v>-1030.6500000000001</v>
      </c>
      <c r="N15" s="15">
        <f>SUM('DB IS'!M9,'DBLP IS'!M9,'DBRN IS'!M9,'DBW IS'!M9,'DBWFB IS'!M9)</f>
        <v>-1079.1499999999999</v>
      </c>
      <c r="O15" s="15">
        <f>SUM('DB IS'!N9,'DBLP IS'!N9,'DBRN IS'!N9,'DBW IS'!N9,'DBWFB IS'!N9)</f>
        <v>-892.4</v>
      </c>
      <c r="P15" s="15">
        <f>SUM('DB IS'!O9,'DBLP IS'!O9,'DBRN IS'!O9,'DBW IS'!O9,'DBWFB IS'!O9)</f>
        <v>-1042.5999999999999</v>
      </c>
      <c r="Q15" s="15">
        <f>SUM('DB IS'!P9,'DBLP IS'!P9,'DBRN IS'!P9,'DBW IS'!P9,'DBWFB IS'!P9)</f>
        <v>-2154.4700000000003</v>
      </c>
      <c r="R15" s="15">
        <f>SUM('DB IS'!Q9,'DBLP IS'!Q9,'DBRN IS'!Q9,'DBW IS'!Q9,'DBWFB IS'!Q9)</f>
        <v>-398.8</v>
      </c>
      <c r="S15" s="15">
        <f>SUM('DB IS'!R9,'DBLP IS'!R9,'DBRN IS'!R9,'DBW IS'!R9,'DBWFB IS'!R9)</f>
        <v>-845.75</v>
      </c>
      <c r="T15" s="15">
        <f>SUM('DB IS'!S9,'DBLP IS'!S9,'DBRN IS'!S9,'DBW IS'!S9,'DBWFB IS'!S9)</f>
        <v>-474.54</v>
      </c>
      <c r="U15" s="15">
        <f>SUM('DB IS'!T9,'DBLP IS'!T9,'DBRN IS'!T9,'DBW IS'!T9,'DBWFB IS'!T9)</f>
        <v>-1244</v>
      </c>
      <c r="V15" s="15">
        <f>SUM('DB IS'!U9,'DBLP IS'!U9,'DBRN IS'!U9,'DBW IS'!U9,'DBWFB IS'!U9)</f>
        <v>-1482.4499999999998</v>
      </c>
      <c r="W15" s="15">
        <f>SUM('DB IS'!V9,'DBLP IS'!V9,'DBRN IS'!V9,'DBW IS'!V9,'DBWFB IS'!V9)</f>
        <v>-1124.67</v>
      </c>
      <c r="X15" s="15">
        <f>SUM('DB IS'!W9,'DBLP IS'!W9,'DBRN IS'!W9,'DBW IS'!W9,'DBWFB IS'!W9)</f>
        <v>-709</v>
      </c>
      <c r="Y15" s="15">
        <f>SUM('DB IS'!X9,'DBLP IS'!X9,'DBRN IS'!X9,'DBW IS'!X9,'DBWFB IS'!X9)</f>
        <v>-772.6</v>
      </c>
      <c r="Z15" s="15">
        <f>SUM('DB IS'!Y9,'DBLP IS'!Y9,'DBRN IS'!Y9,'DBW IS'!Y9,'DBWFB IS'!Y9)</f>
        <v>-531.5</v>
      </c>
      <c r="AA15" s="15">
        <f>SUM('DB IS'!Z9,'DBLP IS'!Z9,'DBRN IS'!Z9,'DBW IS'!Z9,'DBWFB IS'!Z9)</f>
        <v>-931</v>
      </c>
      <c r="AB15" s="15">
        <f>SUM('DB IS'!AA9,'DBLP IS'!AA9,'DBRN IS'!AA9,'DBW IS'!AA9,'DBWFB IS'!AA9)</f>
        <v>-396.75</v>
      </c>
      <c r="AC15" s="15">
        <f>SUM('DB IS'!AB9,'DBLP IS'!AB9,'DBRN IS'!AB9,'DBW IS'!AB9,'DBWFB IS'!AB9)</f>
        <v>-813.4</v>
      </c>
      <c r="AD15" s="15">
        <f>SUM('DB IS'!AC9,'DBLP IS'!AC9,'DBRN IS'!AC9,'DBW IS'!AC9,'DBWFB IS'!AC9)</f>
        <v>-665.63</v>
      </c>
      <c r="AE15" s="15">
        <f>SUM('DB IS'!AD9,'DBLP IS'!AD9,'DBRN IS'!AD9,'DBW IS'!AD9,'DBWFB IS'!AD9)</f>
        <v>-484.54</v>
      </c>
      <c r="AF15" s="15">
        <f>SUM('DB IS'!AE9,'DBLP IS'!AE9,'DBRN IS'!AE9,'DBW IS'!AE9,'DBWFB IS'!AE9)</f>
        <v>-1237.33</v>
      </c>
      <c r="AG15" s="15">
        <f>SUM('DB IS'!AF9,'DBLP IS'!AF9,'DBRN IS'!AF9,'DBW IS'!AF9,'DBWFB IS'!AF9)</f>
        <v>-998.8</v>
      </c>
      <c r="AI15" s="15">
        <f t="shared" si="0"/>
        <v>-13908.599999999997</v>
      </c>
      <c r="AJ15" s="15">
        <f t="shared" si="1"/>
        <v>-11711.380000000001</v>
      </c>
      <c r="AK15" s="15">
        <f t="shared" si="2"/>
        <v>-4596.45</v>
      </c>
      <c r="AL15" s="15">
        <f t="shared" si="3"/>
        <v>-9192.9</v>
      </c>
    </row>
    <row r="16" spans="2:38" s="12" customFormat="1" ht="15.75" thickBot="1" x14ac:dyDescent="0.3">
      <c r="B16" s="24" t="s">
        <v>43</v>
      </c>
      <c r="C16" s="25">
        <v>41006</v>
      </c>
      <c r="D16" s="15">
        <f>SUM('DB IS'!C10,'DBLP IS'!C10,'DBRN IS'!C10,'DBW IS'!C10,'DBWFB IS'!C10)</f>
        <v>-87890.099999999991</v>
      </c>
      <c r="E16" s="15">
        <f>SUM('DB IS'!D10,'DBLP IS'!D10,'DBRN IS'!D10,'DBW IS'!D10,'DBWFB IS'!D10)</f>
        <v>-106679.87000000001</v>
      </c>
      <c r="F16" s="15">
        <f>SUM('DB IS'!E10,'DBLP IS'!E10,'DBRN IS'!E10,'DBW IS'!E10,'DBWFB IS'!E10)</f>
        <v>-110669.45000000001</v>
      </c>
      <c r="G16" s="15">
        <f>SUM('DB IS'!F10,'DBLP IS'!F10,'DBRN IS'!F10,'DBW IS'!F10,'DBWFB IS'!F10)</f>
        <v>-104988.25000000001</v>
      </c>
      <c r="H16" s="15">
        <f>SUM('DB IS'!G10,'DBLP IS'!G10,'DBRN IS'!G10,'DBW IS'!G10,'DBWFB IS'!G10)</f>
        <v>-112782.98999999999</v>
      </c>
      <c r="I16" s="15">
        <f>SUM('DB IS'!H10,'DBLP IS'!H10,'DBRN IS'!H10,'DBW IS'!H10,'DBWFB IS'!H10)</f>
        <v>-104877.28</v>
      </c>
      <c r="J16" s="15">
        <f>SUM('DB IS'!I10,'DBLP IS'!I10,'DBRN IS'!I10,'DBW IS'!I10,'DBWFB IS'!I10)</f>
        <v>-104655.27</v>
      </c>
      <c r="K16" s="15">
        <f>SUM('DB IS'!J10,'DBLP IS'!J10,'DBRN IS'!J10,'DBW IS'!J10,'DBWFB IS'!J10)</f>
        <v>-108597.01000000001</v>
      </c>
      <c r="L16" s="15">
        <f>SUM('DB IS'!K10,'DBLP IS'!K10,'DBRN IS'!K10,'DBW IS'!K10,'DBWFB IS'!K10)</f>
        <v>-106901.77</v>
      </c>
      <c r="M16" s="15">
        <f>SUM('DB IS'!L10,'DBLP IS'!L10,'DBRN IS'!L10,'DBW IS'!L10,'DBWFB IS'!L10)</f>
        <v>-117692.45</v>
      </c>
      <c r="N16" s="15">
        <f>SUM('DB IS'!M10,'DBLP IS'!M10,'DBRN IS'!M10,'DBW IS'!M10,'DBWFB IS'!M10)</f>
        <v>-111548.62999999999</v>
      </c>
      <c r="O16" s="15">
        <f>SUM('DB IS'!N10,'DBLP IS'!N10,'DBRN IS'!N10,'DBW IS'!N10,'DBWFB IS'!N10)</f>
        <v>-123747.25</v>
      </c>
      <c r="P16" s="15">
        <f>SUM('DB IS'!O10,'DBLP IS'!O10,'DBRN IS'!O10,'DBW IS'!O10,'DBWFB IS'!O10)</f>
        <v>-95921.81</v>
      </c>
      <c r="Q16" s="15">
        <f>SUM('DB IS'!P10,'DBLP IS'!P10,'DBRN IS'!P10,'DBW IS'!P10,'DBWFB IS'!P10)</f>
        <v>-91665.63</v>
      </c>
      <c r="R16" s="15">
        <f>SUM('DB IS'!Q10,'DBLP IS'!Q10,'DBRN IS'!Q10,'DBW IS'!Q10,'DBWFB IS'!Q10)</f>
        <v>-105703.92000000001</v>
      </c>
      <c r="S16" s="15">
        <f>SUM('DB IS'!R10,'DBLP IS'!R10,'DBRN IS'!R10,'DBW IS'!R10,'DBWFB IS'!R10)</f>
        <v>-108414.3</v>
      </c>
      <c r="T16" s="15">
        <f>SUM('DB IS'!S10,'DBLP IS'!S10,'DBRN IS'!S10,'DBW IS'!S10,'DBWFB IS'!S10)</f>
        <v>-112822.87999999999</v>
      </c>
      <c r="U16" s="15">
        <f>SUM('DB IS'!T10,'DBLP IS'!T10,'DBRN IS'!T10,'DBW IS'!T10,'DBWFB IS'!T10)</f>
        <v>-106916.88</v>
      </c>
      <c r="V16" s="15">
        <f>SUM('DB IS'!U10,'DBLP IS'!U10,'DBRN IS'!U10,'DBW IS'!U10,'DBWFB IS'!U10)</f>
        <v>-111058.28</v>
      </c>
      <c r="W16" s="15">
        <f>SUM('DB IS'!V10,'DBLP IS'!V10,'DBRN IS'!V10,'DBW IS'!V10,'DBWFB IS'!V10)</f>
        <v>-111904.43</v>
      </c>
      <c r="X16" s="15">
        <f>SUM('DB IS'!W10,'DBLP IS'!W10,'DBRN IS'!W10,'DBW IS'!W10,'DBWFB IS'!W10)</f>
        <v>-107894.9</v>
      </c>
      <c r="Y16" s="15">
        <f>SUM('DB IS'!X10,'DBLP IS'!X10,'DBRN IS'!X10,'DBW IS'!X10,'DBWFB IS'!X10)</f>
        <v>-117808.88</v>
      </c>
      <c r="Z16" s="15">
        <f>SUM('DB IS'!Y10,'DBLP IS'!Y10,'DBRN IS'!Y10,'DBW IS'!Y10,'DBWFB IS'!Y10)</f>
        <v>-107115.91</v>
      </c>
      <c r="AA16" s="15">
        <f>SUM('DB IS'!Z10,'DBLP IS'!Z10,'DBRN IS'!Z10,'DBW IS'!Z10,'DBWFB IS'!Z10)</f>
        <v>-119226.47999999998</v>
      </c>
      <c r="AB16" s="15">
        <f>SUM('DB IS'!AA10,'DBLP IS'!AA10,'DBRN IS'!AA10,'DBW IS'!AA10,'DBWFB IS'!AA10)</f>
        <v>-89042.61</v>
      </c>
      <c r="AC16" s="15">
        <f>SUM('DB IS'!AB10,'DBLP IS'!AB10,'DBRN IS'!AB10,'DBW IS'!AB10,'DBWFB IS'!AB10)</f>
        <v>-95816.189999999988</v>
      </c>
      <c r="AD16" s="15">
        <f>SUM('DB IS'!AC10,'DBLP IS'!AC10,'DBRN IS'!AC10,'DBW IS'!AC10,'DBWFB IS'!AC10)</f>
        <v>-108847.32</v>
      </c>
      <c r="AE16" s="15">
        <f>SUM('DB IS'!AD10,'DBLP IS'!AD10,'DBRN IS'!AD10,'DBW IS'!AD10,'DBWFB IS'!AD10)</f>
        <v>-109908.59</v>
      </c>
      <c r="AF16" s="15">
        <f>SUM('DB IS'!AE10,'DBLP IS'!AE10,'DBRN IS'!AE10,'DBW IS'!AE10,'DBWFB IS'!AE10)</f>
        <v>-111237.91000000002</v>
      </c>
      <c r="AG16" s="15">
        <f>SUM('DB IS'!AF10,'DBLP IS'!AF10,'DBRN IS'!AF10,'DBW IS'!AF10,'DBWFB IS'!AF10)</f>
        <v>-107188.36</v>
      </c>
      <c r="AI16" s="15">
        <f t="shared" si="0"/>
        <v>-1301030.32</v>
      </c>
      <c r="AJ16" s="15">
        <f t="shared" si="1"/>
        <v>-1296454.2999999998</v>
      </c>
      <c r="AK16" s="15">
        <f t="shared" si="2"/>
        <v>-622040.98</v>
      </c>
      <c r="AL16" s="15">
        <f t="shared" si="3"/>
        <v>-1244081.96</v>
      </c>
    </row>
    <row r="17" spans="2:38" s="12" customFormat="1" x14ac:dyDescent="0.25">
      <c r="B17" s="16" t="s">
        <v>44</v>
      </c>
      <c r="C17" s="16"/>
      <c r="D17" s="17">
        <f t="shared" ref="D17:AG17" si="4">D11+D12+D13+D14+D15+D16</f>
        <v>212478.01</v>
      </c>
      <c r="E17" s="17">
        <f t="shared" si="4"/>
        <v>288261.43</v>
      </c>
      <c r="F17" s="17">
        <f t="shared" si="4"/>
        <v>284045.76</v>
      </c>
      <c r="G17" s="17">
        <f t="shared" si="4"/>
        <v>310356.99</v>
      </c>
      <c r="H17" s="17">
        <f t="shared" si="4"/>
        <v>355679.61</v>
      </c>
      <c r="I17" s="17">
        <f t="shared" si="4"/>
        <v>343238.69000000006</v>
      </c>
      <c r="J17" s="17">
        <f t="shared" si="4"/>
        <v>301040.93</v>
      </c>
      <c r="K17" s="17">
        <f t="shared" si="4"/>
        <v>352455.75</v>
      </c>
      <c r="L17" s="17">
        <f t="shared" si="4"/>
        <v>344054.26999999996</v>
      </c>
      <c r="M17" s="17">
        <f t="shared" si="4"/>
        <v>350243.8</v>
      </c>
      <c r="N17" s="17">
        <f t="shared" si="4"/>
        <v>322974.93999999994</v>
      </c>
      <c r="O17" s="17">
        <f t="shared" si="4"/>
        <v>267987.3</v>
      </c>
      <c r="P17" s="17">
        <f t="shared" si="4"/>
        <v>218892.5</v>
      </c>
      <c r="Q17" s="17">
        <f t="shared" si="4"/>
        <v>251276.90000000002</v>
      </c>
      <c r="R17" s="17">
        <f t="shared" si="4"/>
        <v>277214.30000000005</v>
      </c>
      <c r="S17" s="17">
        <f t="shared" si="4"/>
        <v>298966.15000000002</v>
      </c>
      <c r="T17" s="17">
        <f t="shared" si="4"/>
        <v>388358.49</v>
      </c>
      <c r="U17" s="17">
        <f t="shared" si="4"/>
        <v>363569.12</v>
      </c>
      <c r="V17" s="17">
        <f t="shared" si="4"/>
        <v>336474.27</v>
      </c>
      <c r="W17" s="17">
        <f t="shared" si="4"/>
        <v>356517.9</v>
      </c>
      <c r="X17" s="17">
        <f t="shared" si="4"/>
        <v>349866.30000000005</v>
      </c>
      <c r="Y17" s="17">
        <f t="shared" si="4"/>
        <v>368589.48000000004</v>
      </c>
      <c r="Z17" s="17">
        <f t="shared" si="4"/>
        <v>323511.58999999997</v>
      </c>
      <c r="AA17" s="17">
        <f t="shared" si="4"/>
        <v>331991.52</v>
      </c>
      <c r="AB17" s="17">
        <f t="shared" si="4"/>
        <v>239121.64</v>
      </c>
      <c r="AC17" s="17">
        <f t="shared" si="4"/>
        <v>255466.40999999997</v>
      </c>
      <c r="AD17" s="17">
        <f t="shared" si="4"/>
        <v>279085.05</v>
      </c>
      <c r="AE17" s="17">
        <f t="shared" si="4"/>
        <v>304215.87</v>
      </c>
      <c r="AF17" s="17">
        <f t="shared" si="4"/>
        <v>383381.75999999995</v>
      </c>
      <c r="AG17" s="17">
        <f t="shared" si="4"/>
        <v>364519.84</v>
      </c>
      <c r="AI17" s="17">
        <f t="shared" si="0"/>
        <v>3732817.4799999995</v>
      </c>
      <c r="AJ17" s="17">
        <f t="shared" si="1"/>
        <v>3865228.5199999996</v>
      </c>
      <c r="AK17" s="17">
        <f t="shared" si="2"/>
        <v>1825790.57</v>
      </c>
      <c r="AL17" s="17">
        <f t="shared" si="3"/>
        <v>3651581.14</v>
      </c>
    </row>
    <row r="18" spans="2:38" s="12" customFormat="1" x14ac:dyDescent="0.25">
      <c r="B18" s="18"/>
      <c r="C18" s="18"/>
    </row>
    <row r="19" spans="2:38" s="12" customFormat="1" x14ac:dyDescent="0.25">
      <c r="B19" s="14" t="s">
        <v>45</v>
      </c>
      <c r="C19" s="18"/>
    </row>
    <row r="20" spans="2:38" s="12" customFormat="1" x14ac:dyDescent="0.25">
      <c r="B20" s="24" t="s">
        <v>46</v>
      </c>
      <c r="C20" s="25">
        <v>51001</v>
      </c>
      <c r="D20" s="15">
        <f>SUM('DB IS'!C14,'DBLP IS'!C13,'DBRN IS'!C13,'DBW IS'!C13,'DBWFB IS'!C13)</f>
        <v>4882.37</v>
      </c>
      <c r="E20" s="15">
        <f>SUM('DB IS'!D14,'DBLP IS'!D13,'DBRN IS'!D13,'DBW IS'!D13,'DBWFB IS'!D13)</f>
        <v>5570.96</v>
      </c>
      <c r="F20" s="15">
        <f>SUM('DB IS'!E14,'DBLP IS'!E13,'DBRN IS'!E13,'DBW IS'!E13,'DBWFB IS'!E13)</f>
        <v>3050.97</v>
      </c>
      <c r="G20" s="15">
        <f>SUM('DB IS'!F14,'DBLP IS'!F13,'DBRN IS'!F13,'DBW IS'!F13,'DBWFB IS'!F13)</f>
        <v>4731.09</v>
      </c>
      <c r="H20" s="15">
        <f>SUM('DB IS'!G14,'DBLP IS'!G13,'DBRN IS'!G13,'DBW IS'!G13,'DBWFB IS'!G13)</f>
        <v>2524.0500000000002</v>
      </c>
      <c r="I20" s="15">
        <f>SUM('DB IS'!H14,'DBLP IS'!H13,'DBRN IS'!H13,'DBW IS'!H13,'DBWFB IS'!H13)</f>
        <v>1898.9</v>
      </c>
      <c r="J20" s="15">
        <f>SUM('DB IS'!I14,'DBLP IS'!I13,'DBRN IS'!I13,'DBW IS'!I13,'DBWFB IS'!I13)</f>
        <v>3487.38</v>
      </c>
      <c r="K20" s="15">
        <f>SUM('DB IS'!J14,'DBLP IS'!J13,'DBRN IS'!J13,'DBW IS'!J13,'DBWFB IS'!J13)</f>
        <v>3653.41</v>
      </c>
      <c r="L20" s="15">
        <f>SUM('DB IS'!K14,'DBLP IS'!K13,'DBRN IS'!K13,'DBW IS'!K13,'DBWFB IS'!K13)</f>
        <v>2319.6799999999998</v>
      </c>
      <c r="M20" s="15">
        <f>SUM('DB IS'!L14,'DBLP IS'!L13,'DBRN IS'!L13,'DBW IS'!L13,'DBWFB IS'!L13)</f>
        <v>4857.01</v>
      </c>
      <c r="N20" s="15">
        <f>SUM('DB IS'!M14,'DBLP IS'!M13,'DBRN IS'!M13,'DBW IS'!M13,'DBWFB IS'!M13)</f>
        <v>3639.41</v>
      </c>
      <c r="O20" s="15">
        <f>SUM('DB IS'!N14,'DBLP IS'!N13,'DBRN IS'!N13,'DBW IS'!N13,'DBWFB IS'!N13)</f>
        <v>182899.58</v>
      </c>
      <c r="P20" s="15">
        <f>SUM('DB IS'!O14,'DBLP IS'!O13,'DBRN IS'!O13,'DBW IS'!O13,'DBWFB IS'!O13)</f>
        <v>5528.9400000000005</v>
      </c>
      <c r="Q20" s="15">
        <f>SUM('DB IS'!P14,'DBLP IS'!P13,'DBRN IS'!P13,'DBW IS'!P13,'DBWFB IS'!P13)</f>
        <v>11715.52</v>
      </c>
      <c r="R20" s="15">
        <f>SUM('DB IS'!Q14,'DBLP IS'!Q13,'DBRN IS'!Q13,'DBW IS'!Q13,'DBWFB IS'!Q13)</f>
        <v>10880.34</v>
      </c>
      <c r="S20" s="15">
        <f>SUM('DB IS'!R14,'DBLP IS'!R13,'DBRN IS'!R13,'DBW IS'!R13,'DBWFB IS'!R13)</f>
        <v>11462.74</v>
      </c>
      <c r="T20" s="15">
        <f>SUM('DB IS'!S14,'DBLP IS'!S13,'DBRN IS'!S13,'DBW IS'!S13,'DBWFB IS'!S13)</f>
        <v>10193.64</v>
      </c>
      <c r="U20" s="15">
        <f>SUM('DB IS'!T14,'DBLP IS'!T13,'DBRN IS'!T13,'DBW IS'!T13,'DBWFB IS'!T13)</f>
        <v>9894.85</v>
      </c>
      <c r="V20" s="15">
        <f>SUM('DB IS'!U14,'DBLP IS'!U13,'DBRN IS'!U13,'DBW IS'!U13,'DBWFB IS'!U13)</f>
        <v>11564.16</v>
      </c>
      <c r="W20" s="15">
        <f>SUM('DB IS'!V14,'DBLP IS'!V13,'DBRN IS'!V13,'DBW IS'!V13,'DBWFB IS'!V13)</f>
        <v>10152.650000000001</v>
      </c>
      <c r="X20" s="15">
        <f>SUM('DB IS'!W14,'DBLP IS'!W13,'DBRN IS'!W13,'DBW IS'!W13,'DBWFB IS'!W13)</f>
        <v>9001.4599999999991</v>
      </c>
      <c r="Y20" s="15">
        <f>SUM('DB IS'!X14,'DBLP IS'!X13,'DBRN IS'!X13,'DBW IS'!X13,'DBWFB IS'!X13)</f>
        <v>25585.170000000002</v>
      </c>
      <c r="Z20" s="15">
        <f>SUM('DB IS'!Y14,'DBLP IS'!Y13,'DBRN IS'!Y13,'DBW IS'!Y13,'DBWFB IS'!Y13)</f>
        <v>8635.3799999999992</v>
      </c>
      <c r="AA20" s="15">
        <f>SUM('DB IS'!Z14,'DBLP IS'!Z13,'DBRN IS'!Z13,'DBW IS'!Z13,'DBWFB IS'!Z13)</f>
        <v>21590.3</v>
      </c>
      <c r="AB20" s="15">
        <f>SUM('DB IS'!AA14,'DBLP IS'!AA13,'DBRN IS'!AA13,'DBW IS'!AA13,'DBWFB IS'!AA13)</f>
        <v>2081.9</v>
      </c>
      <c r="AC20" s="15">
        <f>SUM('DB IS'!AB14,'DBLP IS'!AB13,'DBRN IS'!AB13,'DBW IS'!AB13,'DBWFB IS'!AB13)</f>
        <v>3173.7799999999997</v>
      </c>
      <c r="AD20" s="15">
        <f>SUM('DB IS'!AC14,'DBLP IS'!AC13,'DBRN IS'!AC13,'DBW IS'!AC13,'DBWFB IS'!AC13)</f>
        <v>1796.21</v>
      </c>
      <c r="AE20" s="15">
        <f>SUM('DB IS'!AD14,'DBLP IS'!AD13,'DBRN IS'!AD13,'DBW IS'!AD13,'DBWFB IS'!AD13)</f>
        <v>0</v>
      </c>
      <c r="AF20" s="15">
        <f>SUM('DB IS'!AE14,'DBLP IS'!AE13,'DBRN IS'!AE13,'DBW IS'!AE13,'DBWFB IS'!AE13)</f>
        <v>0</v>
      </c>
      <c r="AG20" s="15">
        <f>SUM('DB IS'!AF14,'DBLP IS'!AF13,'DBRN IS'!AF13,'DBW IS'!AF13,'DBWFB IS'!AF13)</f>
        <v>0</v>
      </c>
      <c r="AI20" s="15">
        <f t="shared" ref="AI20:AI27" si="5">SUM(D20:O20)</f>
        <v>223514.81</v>
      </c>
      <c r="AJ20" s="15">
        <f t="shared" ref="AJ20:AJ27" si="6">SUM(P20:AA20)</f>
        <v>146205.15</v>
      </c>
      <c r="AK20" s="15">
        <f t="shared" ref="AK20:AK27" si="7">SUM(AB20:AG20)</f>
        <v>7051.89</v>
      </c>
      <c r="AL20" s="15">
        <f t="shared" ref="AL20:AL27" si="8">AK20/6*12</f>
        <v>14103.78</v>
      </c>
    </row>
    <row r="21" spans="2:38" s="12" customFormat="1" x14ac:dyDescent="0.25">
      <c r="B21" s="24" t="s">
        <v>47</v>
      </c>
      <c r="C21" s="25">
        <v>51002</v>
      </c>
      <c r="D21" s="15">
        <f>SUM('DB IS'!C15,'DBWFB IS'!C14)</f>
        <v>546.70000000000005</v>
      </c>
      <c r="E21" s="15">
        <f>SUM('DB IS'!D15,'DBWFB IS'!D14)</f>
        <v>965.92</v>
      </c>
      <c r="F21" s="15">
        <f>SUM('DB IS'!E15,'DBWFB IS'!E14)</f>
        <v>742</v>
      </c>
      <c r="G21" s="15">
        <f>SUM('DB IS'!F15,'DBWFB IS'!F14)</f>
        <v>540.48</v>
      </c>
      <c r="H21" s="15">
        <f>SUM('DB IS'!G15,'DBWFB IS'!G14)</f>
        <v>464.85</v>
      </c>
      <c r="I21" s="15">
        <f>SUM('DB IS'!H15,'DBWFB IS'!H14)</f>
        <v>339.99</v>
      </c>
      <c r="J21" s="15">
        <f>SUM('DB IS'!I15,'DBWFB IS'!I14)</f>
        <v>445.53</v>
      </c>
      <c r="K21" s="15">
        <f>SUM('DB IS'!J15,'DBWFB IS'!J14)</f>
        <v>361.17</v>
      </c>
      <c r="L21" s="15">
        <f>SUM('DB IS'!K15,'DBWFB IS'!K14)</f>
        <v>-5.45</v>
      </c>
      <c r="M21" s="15">
        <f>SUM('DB IS'!L15,'DBWFB IS'!L14)</f>
        <v>143.08000000000001</v>
      </c>
      <c r="N21" s="15">
        <f>SUM('DB IS'!M15,'DBWFB IS'!M14)</f>
        <v>23.27</v>
      </c>
      <c r="O21" s="15">
        <f>SUM('DB IS'!N15,'DBWFB IS'!N14)</f>
        <v>110.55</v>
      </c>
      <c r="P21" s="15">
        <f>SUM('DB IS'!O15,'DBWFB IS'!O14)</f>
        <v>0</v>
      </c>
      <c r="Q21" s="15">
        <f>SUM('DB IS'!P15,'DBWFB IS'!P14)</f>
        <v>19.28</v>
      </c>
      <c r="R21" s="15">
        <f>SUM('DB IS'!Q15,'DBWFB IS'!Q14)</f>
        <v>0</v>
      </c>
      <c r="S21" s="15">
        <f>SUM('DB IS'!R15,'DBWFB IS'!R14)</f>
        <v>0</v>
      </c>
      <c r="T21" s="15">
        <f>SUM('DB IS'!S15,'DBWFB IS'!S14)</f>
        <v>32.119999999999997</v>
      </c>
      <c r="U21" s="15">
        <f>SUM('DB IS'!T15,'DBWFB IS'!T14)</f>
        <v>0</v>
      </c>
      <c r="V21" s="15">
        <f>SUM('DB IS'!U15,'DBWFB IS'!U14)</f>
        <v>0</v>
      </c>
      <c r="W21" s="15">
        <f>SUM('DB IS'!V15,'DBWFB IS'!V14)</f>
        <v>0</v>
      </c>
      <c r="X21" s="15">
        <f>SUM('DB IS'!W15,'DBWFB IS'!W14)</f>
        <v>0</v>
      </c>
      <c r="Y21" s="15">
        <f>SUM('DB IS'!X15,'DBWFB IS'!X14)</f>
        <v>99</v>
      </c>
      <c r="Z21" s="15">
        <f>SUM('DB IS'!Y15,'DBWFB IS'!Y14)</f>
        <v>0</v>
      </c>
      <c r="AA21" s="15">
        <f>SUM('DB IS'!Z15,'DBWFB IS'!Z14)</f>
        <v>0</v>
      </c>
      <c r="AB21" s="15">
        <f>SUM('DB IS'!AA15,'DBWFB IS'!AA14)</f>
        <v>0</v>
      </c>
      <c r="AC21" s="15">
        <f>SUM('DB IS'!AB15,'DBWFB IS'!AB14)</f>
        <v>0</v>
      </c>
      <c r="AD21" s="15">
        <f>SUM('DB IS'!AC15,'DBWFB IS'!AC14)</f>
        <v>0</v>
      </c>
      <c r="AE21" s="15">
        <f>SUM('DB IS'!AD15,'DBWFB IS'!AD14)</f>
        <v>0</v>
      </c>
      <c r="AF21" s="15">
        <f>SUM('DB IS'!AE15,'DBWFB IS'!AE14)</f>
        <v>0</v>
      </c>
      <c r="AG21" s="15">
        <f>SUM('DB IS'!AF15,'DBWFB IS'!AF14)</f>
        <v>0</v>
      </c>
      <c r="AI21" s="15">
        <f t="shared" si="5"/>
        <v>4678.09</v>
      </c>
      <c r="AJ21" s="15">
        <f t="shared" si="6"/>
        <v>150.4</v>
      </c>
      <c r="AK21" s="15">
        <f t="shared" si="7"/>
        <v>0</v>
      </c>
      <c r="AL21" s="15">
        <f t="shared" si="8"/>
        <v>0</v>
      </c>
    </row>
    <row r="22" spans="2:38" s="12" customFormat="1" x14ac:dyDescent="0.25">
      <c r="B22" s="24" t="s">
        <v>48</v>
      </c>
      <c r="C22" s="25">
        <v>51003</v>
      </c>
      <c r="D22" s="15">
        <f>SUM('DB IS'!C16,'DBLP IS'!C14,'DBRN IS'!C14,'DBRN IS'!C16,'DBW IS'!C14,'DBWFB IS'!C15,'DBWFB IS'!C17)</f>
        <v>122805</v>
      </c>
      <c r="E22" s="15">
        <f>SUM('DB IS'!D16,'DBLP IS'!D14,'DBRN IS'!D14,'DBRN IS'!D16,'DBW IS'!D14,'DBWFB IS'!D15,'DBWFB IS'!D17)</f>
        <v>120779.35</v>
      </c>
      <c r="F22" s="15">
        <f>SUM('DB IS'!E16,'DBLP IS'!E14,'DBRN IS'!E14,'DBRN IS'!E16,'DBW IS'!E14,'DBWFB IS'!E15,'DBWFB IS'!E17)</f>
        <v>184613.55000000002</v>
      </c>
      <c r="G22" s="15">
        <f>SUM('DB IS'!F16,'DBLP IS'!F14,'DBRN IS'!F14,'DBRN IS'!F16,'DBW IS'!F14,'DBWFB IS'!F15,'DBWFB IS'!F17)</f>
        <v>120520.17</v>
      </c>
      <c r="H22" s="15">
        <f>SUM('DB IS'!G16,'DBLP IS'!G14,'DBRN IS'!G14,'DBRN IS'!G16,'DBW IS'!G14,'DBWFB IS'!G15,'DBWFB IS'!G17)</f>
        <v>122676.93000000001</v>
      </c>
      <c r="I22" s="15">
        <f>SUM('DB IS'!H16,'DBLP IS'!H14,'DBRN IS'!H14,'DBRN IS'!H16,'DBW IS'!H14,'DBWFB IS'!H15,'DBWFB IS'!H17)</f>
        <v>124810.32999999999</v>
      </c>
      <c r="J22" s="15">
        <f>SUM('DB IS'!I16,'DBLP IS'!I14,'DBRN IS'!I14,'DBRN IS'!I16,'DBW IS'!I14,'DBWFB IS'!I15,'DBWFB IS'!I17)</f>
        <v>118404.63</v>
      </c>
      <c r="K22" s="15">
        <f>SUM('DB IS'!J16,'DBLP IS'!J14,'DBRN IS'!J14,'DBRN IS'!J16,'DBW IS'!J14,'DBWFB IS'!J15,'DBWFB IS'!J17)</f>
        <v>189153.73</v>
      </c>
      <c r="L22" s="15">
        <f>SUM('DB IS'!K16,'DBLP IS'!K14,'DBRN IS'!K14,'DBRN IS'!K16,'DBW IS'!K14,'DBWFB IS'!K15,'DBWFB IS'!K17)</f>
        <v>130654.88</v>
      </c>
      <c r="M22" s="15">
        <f>SUM('DB IS'!L16,'DBLP IS'!L14,'DBRN IS'!L14,'DBRN IS'!L16,'DBW IS'!L14,'DBWFB IS'!L15,'DBWFB IS'!L17)</f>
        <v>133477.91999999998</v>
      </c>
      <c r="N22" s="15">
        <f>SUM('DB IS'!M16,'DBLP IS'!M14,'DBRN IS'!M14,'DBRN IS'!M16,'DBW IS'!M14,'DBWFB IS'!M15,'DBWFB IS'!M17)</f>
        <v>130139.38</v>
      </c>
      <c r="O22" s="15">
        <f>SUM('DB IS'!N16,'DBLP IS'!N14,'DBRN IS'!N14,'DBRN IS'!N16,'DBW IS'!N14,'DBWFB IS'!N15,'DBWFB IS'!N17)</f>
        <v>123157.14</v>
      </c>
      <c r="P22" s="15">
        <f>SUM('DB IS'!O16,'DBLP IS'!O14,'DBRN IS'!O14,'DBRN IS'!O16,'DBW IS'!O14,'DBWFB IS'!O15,'DBWFB IS'!O17)</f>
        <v>170482.29</v>
      </c>
      <c r="Q22" s="15">
        <f>SUM('DB IS'!P16,'DBLP IS'!P14,'DBRN IS'!P14,'DBRN IS'!P16,'DBW IS'!P14,'DBWFB IS'!P15,'DBWFB IS'!P17)</f>
        <v>113527.63999999998</v>
      </c>
      <c r="R22" s="15">
        <f>SUM('DB IS'!Q16,'DBLP IS'!Q14,'DBRN IS'!Q14,'DBRN IS'!Q16,'DBW IS'!Q14,'DBWFB IS'!Q15,'DBWFB IS'!Q17)</f>
        <v>113923.07</v>
      </c>
      <c r="S22" s="15">
        <f>SUM('DB IS'!R16,'DBLP IS'!R14,'DBRN IS'!R14,'DBRN IS'!R16,'DBW IS'!R14,'DBWFB IS'!R15,'DBWFB IS'!R17)</f>
        <v>112619.99999999999</v>
      </c>
      <c r="T22" s="15">
        <f>SUM('DB IS'!S16,'DBLP IS'!S14,'DBRN IS'!S14,'DBRN IS'!S16,'DBW IS'!S14,'DBWFB IS'!S15,'DBWFB IS'!S17)</f>
        <v>122094.35</v>
      </c>
      <c r="U22" s="15">
        <f>SUM('DB IS'!T16,'DBLP IS'!T14,'DBRN IS'!T14,'DBRN IS'!T16,'DBW IS'!T14,'DBWFB IS'!T15,'DBWFB IS'!T17)</f>
        <v>125861.83</v>
      </c>
      <c r="V22" s="15">
        <f>SUM('DB IS'!U16,'DBLP IS'!U14,'DBRN IS'!U14,'DBRN IS'!U16,'DBW IS'!U14,'DBWFB IS'!U15,'DBWFB IS'!U17)</f>
        <v>124281.56</v>
      </c>
      <c r="W22" s="15">
        <f>SUM('DB IS'!V16,'DBLP IS'!V14,'DBRN IS'!V14,'DBRN IS'!V16,'DBW IS'!V14,'DBWFB IS'!V15,'DBWFB IS'!V17)</f>
        <v>193228.61</v>
      </c>
      <c r="X22" s="15">
        <f>SUM('DB IS'!W16,'DBLP IS'!W14,'DBRN IS'!W14,'DBRN IS'!W16,'DBW IS'!W14,'DBWFB IS'!W15,'DBWFB IS'!W17)</f>
        <v>126461.06</v>
      </c>
      <c r="Y22" s="15">
        <f>SUM('DB IS'!X16,'DBLP IS'!X14,'DBRN IS'!X14,'DBRN IS'!X16,'DBW IS'!X14,'DBWFB IS'!X15,'DBWFB IS'!X17)</f>
        <v>126013.29000000001</v>
      </c>
      <c r="Z22" s="15">
        <f>SUM('DB IS'!Y16,'DBLP IS'!Y14,'DBRN IS'!Y14,'DBRN IS'!Y16,'DBW IS'!Y14,'DBWFB IS'!Y15,'DBWFB IS'!Y17)</f>
        <v>129026.98999999999</v>
      </c>
      <c r="AA22" s="15">
        <f>SUM('DB IS'!Z16,'DBLP IS'!Z14,'DBRN IS'!Z14,'DBRN IS'!Z16,'DBW IS'!Z14,'DBWFB IS'!Z15,'DBWFB IS'!Z17)</f>
        <v>124731.47</v>
      </c>
      <c r="AB22" s="15">
        <f>SUM('DB IS'!AA16,'DBLP IS'!AA14,'DBRN IS'!AA14,'DBRN IS'!AA16,'DBW IS'!AA14,'DBWFB IS'!AA15,'DBWFB IS'!AA17)</f>
        <v>171072.08</v>
      </c>
      <c r="AC22" s="15">
        <f>SUM('DB IS'!AB16,'DBLP IS'!AB14,'DBRN IS'!AB14,'DBRN IS'!AB16,'DBW IS'!AB14,'DBWFB IS'!AB15,'DBWFB IS'!AB17)</f>
        <v>113863.75</v>
      </c>
      <c r="AD22" s="15">
        <f>SUM('DB IS'!AC16,'DBLP IS'!AC14,'DBRN IS'!AC14,'DBRN IS'!AC16,'DBW IS'!AC14,'DBWFB IS'!AC15,'DBWFB IS'!AC17)</f>
        <v>112751.55</v>
      </c>
      <c r="AE22" s="15">
        <f>SUM('DB IS'!AD16,'DBLP IS'!AD14,'DBRN IS'!AD14,'DBRN IS'!AD16,'DBW IS'!AD14,'DBWFB IS'!AD15,'DBWFB IS'!AD17)</f>
        <v>113978.81</v>
      </c>
      <c r="AF22" s="15">
        <f>SUM('DB IS'!AE16,'DBLP IS'!AE14,'DBRN IS'!AE14,'DBRN IS'!AE16,'DBW IS'!AE14,'DBWFB IS'!AE15,'DBWFB IS'!AE17)</f>
        <v>126531.80999999998</v>
      </c>
      <c r="AG22" s="15">
        <f>SUM('DB IS'!AF16,'DBLP IS'!AF14,'DBRN IS'!AF14,'DBRN IS'!AF16,'DBW IS'!AF14,'DBWFB IS'!AF15,'DBWFB IS'!AF17)</f>
        <v>127510.33999999998</v>
      </c>
      <c r="AI22" s="15">
        <f t="shared" si="5"/>
        <v>1621193.01</v>
      </c>
      <c r="AJ22" s="15">
        <f t="shared" si="6"/>
        <v>1582252.1600000001</v>
      </c>
      <c r="AK22" s="15">
        <f t="shared" si="7"/>
        <v>765708.33999999985</v>
      </c>
      <c r="AL22" s="15">
        <f t="shared" si="8"/>
        <v>1531416.6799999997</v>
      </c>
    </row>
    <row r="23" spans="2:38" s="12" customFormat="1" x14ac:dyDescent="0.25">
      <c r="B23" s="24" t="s">
        <v>49</v>
      </c>
      <c r="C23" s="25">
        <v>51004</v>
      </c>
      <c r="D23" s="15">
        <f>SUM('DB IS'!C17,'DBLP IS'!C15,'DBRN IS'!C15,'DBW IS'!C15,'DBWFB IS'!C16)</f>
        <v>3750</v>
      </c>
      <c r="E23" s="15">
        <f>SUM('DB IS'!D17,'DBLP IS'!D15,'DBRN IS'!D15,'DBW IS'!D15,'DBWFB IS'!D16)</f>
        <v>3750</v>
      </c>
      <c r="F23" s="15">
        <f>SUM('DB IS'!E17,'DBLP IS'!E15,'DBRN IS'!E15,'DBW IS'!E15,'DBWFB IS'!E16)</f>
        <v>3750</v>
      </c>
      <c r="G23" s="15">
        <f>SUM('DB IS'!F17,'DBLP IS'!F15,'DBRN IS'!F15,'DBW IS'!F15,'DBWFB IS'!F16)</f>
        <v>3750</v>
      </c>
      <c r="H23" s="15">
        <f>SUM('DB IS'!G17,'DBLP IS'!G15,'DBRN IS'!G15,'DBW IS'!G15,'DBWFB IS'!G16)</f>
        <v>3750</v>
      </c>
      <c r="I23" s="15">
        <f>SUM('DB IS'!H17,'DBLP IS'!H15,'DBRN IS'!H15,'DBW IS'!H15,'DBWFB IS'!H16)</f>
        <v>3750</v>
      </c>
      <c r="J23" s="15">
        <f>SUM('DB IS'!I17,'DBLP IS'!I15,'DBRN IS'!I15,'DBW IS'!I15,'DBWFB IS'!I16)</f>
        <v>3750</v>
      </c>
      <c r="K23" s="15">
        <f>SUM('DB IS'!J17,'DBLP IS'!J15,'DBRN IS'!J15,'DBW IS'!J15,'DBWFB IS'!J16)</f>
        <v>3895</v>
      </c>
      <c r="L23" s="15">
        <f>SUM('DB IS'!K17,'DBLP IS'!K15,'DBRN IS'!K15,'DBW IS'!K15,'DBWFB IS'!K16)</f>
        <v>3895</v>
      </c>
      <c r="M23" s="15">
        <f>SUM('DB IS'!L17,'DBLP IS'!L15,'DBRN IS'!L15,'DBW IS'!L15,'DBWFB IS'!L16)</f>
        <v>3895</v>
      </c>
      <c r="N23" s="15">
        <f>SUM('DB IS'!M17,'DBLP IS'!M15,'DBRN IS'!M15,'DBW IS'!M15,'DBWFB IS'!M16)</f>
        <v>3895</v>
      </c>
      <c r="O23" s="15">
        <f>SUM('DB IS'!N17,'DBLP IS'!N15,'DBRN IS'!N15,'DBW IS'!N15,'DBWFB IS'!N16)</f>
        <v>3895</v>
      </c>
      <c r="P23" s="15">
        <f>SUM('DB IS'!O17,'DBLP IS'!O15,'DBRN IS'!O15,'DBW IS'!O15,'DBWFB IS'!O16)</f>
        <v>3895</v>
      </c>
      <c r="Q23" s="15">
        <f>SUM('DB IS'!P17,'DBLP IS'!P15,'DBRN IS'!P15,'DBW IS'!P15,'DBWFB IS'!P16)</f>
        <v>3895</v>
      </c>
      <c r="R23" s="15">
        <f>SUM('DB IS'!Q17,'DBLP IS'!Q15,'DBRN IS'!Q15,'DBW IS'!Q15,'DBWFB IS'!Q16)</f>
        <v>3895</v>
      </c>
      <c r="S23" s="15">
        <f>SUM('DB IS'!R17,'DBLP IS'!R15,'DBRN IS'!R15,'DBW IS'!R15,'DBWFB IS'!R16)</f>
        <v>3905</v>
      </c>
      <c r="T23" s="15">
        <f>SUM('DB IS'!S17,'DBLP IS'!S15,'DBRN IS'!S15,'DBW IS'!S15,'DBWFB IS'!S16)</f>
        <v>3915</v>
      </c>
      <c r="U23" s="15">
        <f>SUM('DB IS'!T17,'DBLP IS'!T15,'DBRN IS'!T15,'DBW IS'!T15,'DBWFB IS'!T16)</f>
        <v>3915</v>
      </c>
      <c r="V23" s="15">
        <f>SUM('DB IS'!U17,'DBLP IS'!U15,'DBRN IS'!U15,'DBW IS'!U15,'DBWFB IS'!U16)</f>
        <v>3915</v>
      </c>
      <c r="W23" s="15">
        <f>SUM('DB IS'!V17,'DBLP IS'!V15,'DBRN IS'!V15,'DBW IS'!V15,'DBWFB IS'!V16)</f>
        <v>3915</v>
      </c>
      <c r="X23" s="15">
        <f>SUM('DB IS'!W17,'DBLP IS'!W15,'DBRN IS'!W15,'DBW IS'!W15,'DBWFB IS'!W16)</f>
        <v>3915</v>
      </c>
      <c r="Y23" s="15">
        <f>SUM('DB IS'!X17,'DBLP IS'!X15,'DBRN IS'!X15,'DBW IS'!X15,'DBWFB IS'!X16)</f>
        <v>3915</v>
      </c>
      <c r="Z23" s="15">
        <f>SUM('DB IS'!Y17,'DBLP IS'!Y15,'DBRN IS'!Y15,'DBW IS'!Y15,'DBWFB IS'!Y16)</f>
        <v>3915</v>
      </c>
      <c r="AA23" s="15">
        <f>SUM('DB IS'!Z17,'DBLP IS'!Z15,'DBRN IS'!Z15,'DBW IS'!Z15,'DBWFB IS'!Z16)</f>
        <v>3915</v>
      </c>
      <c r="AB23" s="15">
        <f>SUM('DB IS'!AA17,'DBLP IS'!AA15,'DBRN IS'!AA15,'DBW IS'!AA15,'DBWFB IS'!AA16)</f>
        <v>3925</v>
      </c>
      <c r="AC23" s="15">
        <f>SUM('DB IS'!AB17,'DBLP IS'!AB15,'DBRN IS'!AB15,'DBW IS'!AB15,'DBWFB IS'!AB16)</f>
        <v>3925</v>
      </c>
      <c r="AD23" s="15">
        <f>SUM('DB IS'!AC17,'DBLP IS'!AC15,'DBRN IS'!AC15,'DBW IS'!AC15,'DBWFB IS'!AC16)</f>
        <v>3925</v>
      </c>
      <c r="AE23" s="15">
        <f>SUM('DB IS'!AD17,'DBLP IS'!AD15,'DBRN IS'!AD15,'DBW IS'!AD15,'DBWFB IS'!AD16)</f>
        <v>3925</v>
      </c>
      <c r="AF23" s="15">
        <f>SUM('DB IS'!AE17,'DBLP IS'!AE15,'DBRN IS'!AE15,'DBW IS'!AE15,'DBWFB IS'!AE16)</f>
        <v>3925</v>
      </c>
      <c r="AG23" s="15">
        <f>SUM('DB IS'!AF17,'DBLP IS'!AF15,'DBRN IS'!AF15,'DBW IS'!AF15,'DBWFB IS'!AF16)</f>
        <v>3925</v>
      </c>
      <c r="AI23" s="15">
        <f t="shared" si="5"/>
        <v>45725</v>
      </c>
      <c r="AJ23" s="15">
        <f t="shared" si="6"/>
        <v>46910</v>
      </c>
      <c r="AK23" s="15">
        <f t="shared" si="7"/>
        <v>23550</v>
      </c>
      <c r="AL23" s="15">
        <f t="shared" si="8"/>
        <v>47100</v>
      </c>
    </row>
    <row r="24" spans="2:38" s="12" customFormat="1" x14ac:dyDescent="0.25">
      <c r="B24" s="24" t="s">
        <v>50</v>
      </c>
      <c r="C24" s="25">
        <v>51005</v>
      </c>
      <c r="D24" s="15">
        <f>SUM('DB IS'!C18,'DBLP IS'!C16,'DBRN IS'!C17)</f>
        <v>0</v>
      </c>
      <c r="E24" s="15">
        <f>SUM('DB IS'!D18,'DBLP IS'!D16,'DBRN IS'!D17)</f>
        <v>0</v>
      </c>
      <c r="F24" s="15">
        <f>SUM('DB IS'!E18,'DBLP IS'!E16,'DBRN IS'!E17)</f>
        <v>130</v>
      </c>
      <c r="G24" s="15">
        <f>SUM('DB IS'!F18,'DBLP IS'!F16,'DBRN IS'!F17)</f>
        <v>0</v>
      </c>
      <c r="H24" s="15">
        <f>SUM('DB IS'!G18,'DBLP IS'!G16,'DBRN IS'!G17)</f>
        <v>0</v>
      </c>
      <c r="I24" s="15">
        <f>SUM('DB IS'!H18,'DBLP IS'!H16,'DBRN IS'!H17)</f>
        <v>0</v>
      </c>
      <c r="J24" s="15">
        <f>SUM('DB IS'!I18,'DBLP IS'!I16,'DBRN IS'!I17)</f>
        <v>0</v>
      </c>
      <c r="K24" s="15">
        <f>SUM('DB IS'!J18,'DBLP IS'!J16,'DBRN IS'!J17)</f>
        <v>0</v>
      </c>
      <c r="L24" s="15">
        <f>SUM('DB IS'!K18,'DBLP IS'!K16,'DBRN IS'!K17)</f>
        <v>0</v>
      </c>
      <c r="M24" s="15">
        <f>SUM('DB IS'!L18,'DBLP IS'!L16,'DBRN IS'!L17)</f>
        <v>0</v>
      </c>
      <c r="N24" s="15">
        <f>SUM('DB IS'!M18,'DBLP IS'!M16,'DBRN IS'!M17)</f>
        <v>0</v>
      </c>
      <c r="O24" s="15">
        <f>SUM('DB IS'!N18,'DBLP IS'!N16,'DBRN IS'!N17)</f>
        <v>1625</v>
      </c>
      <c r="P24" s="15">
        <f>SUM('DB IS'!O18,'DBLP IS'!O16,'DBRN IS'!O17)</f>
        <v>0</v>
      </c>
      <c r="Q24" s="15">
        <f>SUM('DB IS'!P18,'DBLP IS'!P16,'DBRN IS'!P17)</f>
        <v>0</v>
      </c>
      <c r="R24" s="15">
        <f>SUM('DB IS'!Q18,'DBLP IS'!Q16,'DBRN IS'!Q17)</f>
        <v>0</v>
      </c>
      <c r="S24" s="15">
        <f>SUM('DB IS'!R18,'DBLP IS'!R16,'DBRN IS'!R17)</f>
        <v>0</v>
      </c>
      <c r="T24" s="15">
        <f>SUM('DB IS'!S18,'DBLP IS'!S16,'DBRN IS'!S17)</f>
        <v>0</v>
      </c>
      <c r="U24" s="15">
        <f>SUM('DB IS'!T18,'DBLP IS'!T16,'DBRN IS'!T17)</f>
        <v>0</v>
      </c>
      <c r="V24" s="15">
        <f>SUM('DB IS'!U18,'DBLP IS'!U16,'DBRN IS'!U17)</f>
        <v>0</v>
      </c>
      <c r="W24" s="15">
        <f>SUM('DB IS'!V18,'DBLP IS'!V16,'DBRN IS'!V17)</f>
        <v>0</v>
      </c>
      <c r="X24" s="15">
        <f>SUM('DB IS'!W18,'DBLP IS'!W16,'DBRN IS'!W17)</f>
        <v>130</v>
      </c>
      <c r="Y24" s="15">
        <f>SUM('DB IS'!X18,'DBLP IS'!X16,'DBRN IS'!X17)</f>
        <v>0</v>
      </c>
      <c r="Z24" s="15">
        <f>SUM('DB IS'!Y18,'DBLP IS'!Y16,'DBRN IS'!Y17)</f>
        <v>0</v>
      </c>
      <c r="AA24" s="15">
        <f>SUM('DB IS'!Z18,'DBLP IS'!Z16,'DBRN IS'!Z17)</f>
        <v>0</v>
      </c>
      <c r="AB24" s="15">
        <f>SUM('DB IS'!AA18,'DBLP IS'!AA16,'DBRN IS'!AA17)</f>
        <v>75</v>
      </c>
      <c r="AC24" s="15">
        <f>SUM('DB IS'!AB18,'DBLP IS'!AB16,'DBRN IS'!AB17)</f>
        <v>0</v>
      </c>
      <c r="AD24" s="15">
        <f>SUM('DB IS'!AC18,'DBLP IS'!AC16,'DBRN IS'!AC17)</f>
        <v>0</v>
      </c>
      <c r="AE24" s="15">
        <f>SUM('DB IS'!AD18,'DBLP IS'!AD16,'DBRN IS'!AD17)</f>
        <v>0</v>
      </c>
      <c r="AF24" s="15">
        <f>SUM('DB IS'!AE18,'DBLP IS'!AE16,'DBRN IS'!AE17)</f>
        <v>0</v>
      </c>
      <c r="AG24" s="15">
        <f>SUM('DB IS'!AF18,'DBLP IS'!AF16,'DBRN IS'!AF17)</f>
        <v>0</v>
      </c>
      <c r="AI24" s="15">
        <f t="shared" si="5"/>
        <v>1755</v>
      </c>
      <c r="AJ24" s="15">
        <f t="shared" si="6"/>
        <v>130</v>
      </c>
      <c r="AK24" s="15">
        <f t="shared" si="7"/>
        <v>75</v>
      </c>
      <c r="AL24" s="15">
        <f t="shared" si="8"/>
        <v>150</v>
      </c>
    </row>
    <row r="25" spans="2:38" s="12" customFormat="1" x14ac:dyDescent="0.25">
      <c r="B25" s="24" t="s">
        <v>51</v>
      </c>
      <c r="C25" s="25">
        <v>51006</v>
      </c>
      <c r="D25" s="15">
        <f>SUM('DB IS'!C19,'DB IS'!C20,'DBLP IS'!C17,'DBRN IS'!C18,'DBW IS'!C16,'DBWFB IS'!C18)</f>
        <v>565.76</v>
      </c>
      <c r="E25" s="15">
        <f>SUM('DB IS'!D19,'DB IS'!D20,'DBLP IS'!D17,'DBRN IS'!D18,'DBW IS'!D16,'DBWFB IS'!D18)</f>
        <v>165.42999999999998</v>
      </c>
      <c r="F25" s="15">
        <f>SUM('DB IS'!E19,'DB IS'!E20,'DBLP IS'!E17,'DBRN IS'!E18,'DBW IS'!E16,'DBWFB IS'!E18)</f>
        <v>243.9</v>
      </c>
      <c r="G25" s="15">
        <f>SUM('DB IS'!F19,'DB IS'!F20,'DBLP IS'!F17,'DBRN IS'!F18,'DBW IS'!F16,'DBWFB IS'!F18)</f>
        <v>36.840000000000003</v>
      </c>
      <c r="H25" s="15">
        <f>SUM('DB IS'!G19,'DB IS'!G20,'DBLP IS'!G17,'DBRN IS'!G18,'DBW IS'!G16,'DBWFB IS'!G18)</f>
        <v>264.62</v>
      </c>
      <c r="I25" s="15">
        <f>SUM('DB IS'!H19,'DB IS'!H20,'DBLP IS'!H17,'DBRN IS'!H18,'DBW IS'!H16,'DBWFB IS'!H18)</f>
        <v>1128.8599999999999</v>
      </c>
      <c r="J25" s="15">
        <f>SUM('DB IS'!I19,'DB IS'!I20,'DBLP IS'!I17,'DBRN IS'!I18,'DBW IS'!I16,'DBWFB IS'!I18)</f>
        <v>1988.6399999999999</v>
      </c>
      <c r="K25" s="15">
        <f>SUM('DB IS'!J19,'DB IS'!J20,'DBLP IS'!J17,'DBRN IS'!J18,'DBW IS'!J16,'DBWFB IS'!J18)</f>
        <v>416.68</v>
      </c>
      <c r="L25" s="15">
        <f>SUM('DB IS'!K19,'DB IS'!K20,'DBLP IS'!K17,'DBRN IS'!K18,'DBW IS'!K16,'DBWFB IS'!K18)</f>
        <v>206.29</v>
      </c>
      <c r="M25" s="15">
        <f>SUM('DB IS'!L19,'DB IS'!L20,'DBLP IS'!L17,'DBRN IS'!L18,'DBW IS'!L16,'DBWFB IS'!L18)</f>
        <v>431.32</v>
      </c>
      <c r="N25" s="15">
        <f>SUM('DB IS'!M19,'DB IS'!M20,'DBLP IS'!M17,'DBRN IS'!M18,'DBW IS'!M16,'DBWFB IS'!M18)</f>
        <v>589.04999999999995</v>
      </c>
      <c r="O25" s="15">
        <f>SUM('DB IS'!N19,'DB IS'!N20,'DBLP IS'!N17,'DBRN IS'!N18,'DBW IS'!N16,'DBWFB IS'!N18)</f>
        <v>61331.999999999993</v>
      </c>
      <c r="P25" s="15">
        <f>SUM('DB IS'!O19,'DB IS'!O20,'DBLP IS'!O17,'DBRN IS'!O18,'DBW IS'!O16,'DBWFB IS'!O18)</f>
        <v>2177.7399999999998</v>
      </c>
      <c r="Q25" s="15">
        <f>SUM('DB IS'!P19,'DB IS'!P20,'DBLP IS'!P17,'DBRN IS'!P18,'DBW IS'!P16,'DBWFB IS'!P18)</f>
        <v>2318.44</v>
      </c>
      <c r="R25" s="15">
        <f>SUM('DB IS'!Q19,'DB IS'!Q20,'DBLP IS'!Q17,'DBRN IS'!Q18,'DBW IS'!Q16,'DBWFB IS'!Q18)</f>
        <v>2605.9</v>
      </c>
      <c r="S25" s="15">
        <f>SUM('DB IS'!R19,'DB IS'!R20,'DBLP IS'!R17,'DBRN IS'!R18,'DBW IS'!R16,'DBWFB IS'!R18)</f>
        <v>3574.3099999999995</v>
      </c>
      <c r="T25" s="15">
        <f>SUM('DB IS'!S19,'DB IS'!S20,'DBLP IS'!S17,'DBRN IS'!S18,'DBW IS'!S16,'DBWFB IS'!S18)</f>
        <v>3675.51</v>
      </c>
      <c r="U25" s="15">
        <f>SUM('DB IS'!T19,'DB IS'!T20,'DBLP IS'!T17,'DBRN IS'!T18,'DBW IS'!T16,'DBWFB IS'!T18)</f>
        <v>2997.6000000000004</v>
      </c>
      <c r="V25" s="15">
        <f>SUM('DB IS'!U19,'DB IS'!U20,'DBLP IS'!U17,'DBRN IS'!U18,'DBW IS'!U16,'DBWFB IS'!U18)</f>
        <v>2636.71</v>
      </c>
      <c r="W25" s="15">
        <f>SUM('DB IS'!V19,'DB IS'!V20,'DBLP IS'!V17,'DBRN IS'!V18,'DBW IS'!V16,'DBWFB IS'!V18)</f>
        <v>1754.22</v>
      </c>
      <c r="X25" s="15">
        <f>SUM('DB IS'!W19,'DB IS'!W20,'DBLP IS'!W17,'DBRN IS'!W18,'DBW IS'!W16,'DBWFB IS'!W18)</f>
        <v>2717.54</v>
      </c>
      <c r="Y25" s="15">
        <f>SUM('DB IS'!X19,'DB IS'!X20,'DBLP IS'!X17,'DBRN IS'!X18,'DBW IS'!X16,'DBWFB IS'!X18)</f>
        <v>2734.1</v>
      </c>
      <c r="Z25" s="15">
        <f>SUM('DB IS'!Y19,'DB IS'!Y20,'DBLP IS'!Y17,'DBRN IS'!Y18,'DBW IS'!Y16,'DBWFB IS'!Y18)</f>
        <v>2228.9699999999998</v>
      </c>
      <c r="AA25" s="15">
        <f>SUM('DB IS'!Z19,'DB IS'!Z20,'DBLP IS'!Z17,'DBRN IS'!Z18,'DBW IS'!Z16,'DBWFB IS'!Z18)</f>
        <v>3722.09</v>
      </c>
      <c r="AB25" s="15">
        <f>SUM('DB IS'!AA19,'DB IS'!AA20,'DBLP IS'!AA17,'DBRN IS'!AA18,'DBW IS'!AA16,'DBWFB IS'!AA18)</f>
        <v>490.45</v>
      </c>
      <c r="AC25" s="15">
        <f>SUM('DB IS'!AB19,'DB IS'!AB20,'DBLP IS'!AB17,'DBRN IS'!AB18,'DBW IS'!AB16,'DBWFB IS'!AB18)</f>
        <v>486.5</v>
      </c>
      <c r="AD25" s="15">
        <f>SUM('DB IS'!AC19,'DB IS'!AC20,'DBLP IS'!AC17,'DBRN IS'!AC18,'DBW IS'!AC16,'DBWFB IS'!AC18)</f>
        <v>0</v>
      </c>
      <c r="AE25" s="15">
        <f>SUM('DB IS'!AD19,'DB IS'!AD20,'DBLP IS'!AD17,'DBRN IS'!AD18,'DBW IS'!AD16,'DBWFB IS'!AD18)</f>
        <v>0</v>
      </c>
      <c r="AF25" s="15">
        <f>SUM('DB IS'!AE19,'DB IS'!AE20,'DBLP IS'!AE17,'DBRN IS'!AE18,'DBW IS'!AE16,'DBWFB IS'!AE18)</f>
        <v>0</v>
      </c>
      <c r="AG25" s="15">
        <f>SUM('DB IS'!AF19,'DB IS'!AF20,'DBLP IS'!AF17,'DBRN IS'!AF18,'DBW IS'!AF16,'DBWFB IS'!AF18)</f>
        <v>0</v>
      </c>
      <c r="AI25" s="15">
        <f t="shared" si="5"/>
        <v>67369.389999999985</v>
      </c>
      <c r="AJ25" s="15">
        <f t="shared" si="6"/>
        <v>33143.130000000005</v>
      </c>
      <c r="AK25" s="15">
        <f t="shared" si="7"/>
        <v>976.95</v>
      </c>
      <c r="AL25" s="15">
        <f t="shared" si="8"/>
        <v>1953.9</v>
      </c>
    </row>
    <row r="26" spans="2:38" s="12" customFormat="1" ht="15.75" thickBot="1" x14ac:dyDescent="0.3">
      <c r="B26" s="24" t="s">
        <v>52</v>
      </c>
      <c r="C26" s="25">
        <v>51007</v>
      </c>
      <c r="D26" s="15">
        <f>SUM('DB IS'!C21,'DBLP IS'!C18,'DBRN IS'!C19,'DBW IS'!C17,'DBWFB IS'!C19)</f>
        <v>19324.080000000002</v>
      </c>
      <c r="E26" s="15">
        <f>SUM('DB IS'!D21,'DBLP IS'!D18,'DBRN IS'!D19,'DBW IS'!D17,'DBWFB IS'!D19)</f>
        <v>18218.37</v>
      </c>
      <c r="F26" s="15">
        <f>SUM('DB IS'!E21,'DBLP IS'!E18,'DBRN IS'!E19,'DBW IS'!E17,'DBWFB IS'!E19)</f>
        <v>26981.23</v>
      </c>
      <c r="G26" s="15">
        <f>SUM('DB IS'!F21,'DBLP IS'!F18,'DBRN IS'!F19,'DBW IS'!F17,'DBWFB IS'!F19)</f>
        <v>16528.32</v>
      </c>
      <c r="H26" s="15">
        <f>SUM('DB IS'!G21,'DBLP IS'!G18,'DBRN IS'!G19,'DBW IS'!G17,'DBWFB IS'!G19)</f>
        <v>16556.34</v>
      </c>
      <c r="I26" s="15">
        <f>SUM('DB IS'!H21,'DBLP IS'!H18,'DBRN IS'!H19,'DBW IS'!H17,'DBWFB IS'!H19)</f>
        <v>16638.48</v>
      </c>
      <c r="J26" s="15">
        <f>SUM('DB IS'!I21,'DBLP IS'!I18,'DBRN IS'!I19,'DBW IS'!I17,'DBWFB IS'!I19)</f>
        <v>14863.630000000001</v>
      </c>
      <c r="K26" s="15">
        <f>SUM('DB IS'!J21,'DBLP IS'!J18,'DBRN IS'!J19,'DBW IS'!J17,'DBWFB IS'!J19)</f>
        <v>23895.4</v>
      </c>
      <c r="L26" s="15">
        <f>SUM('DB IS'!K21,'DBLP IS'!K18,'DBRN IS'!K19,'DBW IS'!K17,'DBWFB IS'!K19)</f>
        <v>16386.649999999998</v>
      </c>
      <c r="M26" s="15">
        <f>SUM('DB IS'!L21,'DBLP IS'!L18,'DBRN IS'!L19,'DBW IS'!L17,'DBWFB IS'!L19)</f>
        <v>16923.97</v>
      </c>
      <c r="N26" s="15">
        <f>SUM('DB IS'!M21,'DBLP IS'!M18,'DBRN IS'!M19,'DBW IS'!M17,'DBWFB IS'!M19)</f>
        <v>16319.09</v>
      </c>
      <c r="O26" s="15">
        <f>SUM('DB IS'!N21,'DBLP IS'!N18,'DBRN IS'!N19,'DBW IS'!N17,'DBWFB IS'!N19)</f>
        <v>14940.47</v>
      </c>
      <c r="P26" s="15">
        <f>SUM('DB IS'!O21,'DBLP IS'!O18,'DBRN IS'!O19,'DBW IS'!O17,'DBWFB IS'!O19)</f>
        <v>23101.85</v>
      </c>
      <c r="Q26" s="15">
        <f>SUM('DB IS'!P21,'DBLP IS'!P18,'DBRN IS'!P19,'DBW IS'!P17,'DBWFB IS'!P19)</f>
        <v>14604.14</v>
      </c>
      <c r="R26" s="15">
        <f>SUM('DB IS'!Q21,'DBLP IS'!Q18,'DBRN IS'!Q19,'DBW IS'!Q17,'DBWFB IS'!Q19)</f>
        <v>14664.54</v>
      </c>
      <c r="S26" s="15">
        <f>SUM('DB IS'!R21,'DBLP IS'!R18,'DBRN IS'!R19,'DBW IS'!R17,'DBWFB IS'!R19)</f>
        <v>13816.35</v>
      </c>
      <c r="T26" s="15">
        <f>SUM('DB IS'!S21,'DBLP IS'!S18,'DBRN IS'!S19,'DBW IS'!S17,'DBWFB IS'!S19)</f>
        <v>15710.96</v>
      </c>
      <c r="U26" s="15">
        <f>SUM('DB IS'!T21,'DBLP IS'!T18,'DBRN IS'!T19,'DBW IS'!T17,'DBWFB IS'!T19)</f>
        <v>15612.64</v>
      </c>
      <c r="V26" s="15">
        <f>SUM('DB IS'!U21,'DBLP IS'!U18,'DBRN IS'!U19,'DBW IS'!U17,'DBWFB IS'!U19)</f>
        <v>14448.42</v>
      </c>
      <c r="W26" s="15">
        <f>SUM('DB IS'!V21,'DBLP IS'!V18,'DBRN IS'!V19,'DBW IS'!V17,'DBWFB IS'!V19)</f>
        <v>21923.480000000003</v>
      </c>
      <c r="X26" s="15">
        <f>SUM('DB IS'!W21,'DBLP IS'!W18,'DBRN IS'!W19,'DBW IS'!W17,'DBWFB IS'!W19)</f>
        <v>14299.75</v>
      </c>
      <c r="Y26" s="15">
        <f>SUM('DB IS'!X21,'DBLP IS'!X18,'DBRN IS'!X19,'DBW IS'!X17,'DBWFB IS'!X19)</f>
        <v>14235.92</v>
      </c>
      <c r="Z26" s="15">
        <f>SUM('DB IS'!Y21,'DBLP IS'!Y18,'DBRN IS'!Y19,'DBW IS'!Y17,'DBWFB IS'!Y19)</f>
        <v>14209.61</v>
      </c>
      <c r="AA26" s="15">
        <f>SUM('DB IS'!Z21,'DBLP IS'!Z18,'DBRN IS'!Z19,'DBW IS'!Z17,'DBWFB IS'!Z19)</f>
        <v>13609.190000000002</v>
      </c>
      <c r="AB26" s="15">
        <f>SUM('DB IS'!AA21,'DBLP IS'!AA18,'DBRN IS'!AA19,'DBW IS'!AA17,'DBWFB IS'!AA19)</f>
        <v>21359.84</v>
      </c>
      <c r="AC26" s="15">
        <f>SUM('DB IS'!AB21,'DBLP IS'!AB18,'DBRN IS'!AB19,'DBW IS'!AB17,'DBWFB IS'!AB19)</f>
        <v>13621.94</v>
      </c>
      <c r="AD26" s="15">
        <f>SUM('DB IS'!AC21,'DBLP IS'!AC18,'DBRN IS'!AC19,'DBW IS'!AC17,'DBWFB IS'!AC19)</f>
        <v>13799.93</v>
      </c>
      <c r="AE26" s="15">
        <f>SUM('DB IS'!AD21,'DBLP IS'!AD18,'DBRN IS'!AD19,'DBW IS'!AD17,'DBWFB IS'!AD19)</f>
        <v>13513.55</v>
      </c>
      <c r="AF26" s="15">
        <f>SUM('DB IS'!AE21,'DBLP IS'!AE18,'DBRN IS'!AE19,'DBW IS'!AE17,'DBWFB IS'!AE19)</f>
        <v>15462.109999999999</v>
      </c>
      <c r="AG26" s="15">
        <f>SUM('DB IS'!AF21,'DBLP IS'!AF18,'DBRN IS'!AF19,'DBW IS'!AF17,'DBWFB IS'!AF19)</f>
        <v>15531.45</v>
      </c>
      <c r="AI26" s="15">
        <f t="shared" si="5"/>
        <v>217576.03</v>
      </c>
      <c r="AJ26" s="15">
        <f t="shared" si="6"/>
        <v>190236.85000000003</v>
      </c>
      <c r="AK26" s="15">
        <f t="shared" si="7"/>
        <v>93288.819999999992</v>
      </c>
      <c r="AL26" s="15">
        <f t="shared" si="8"/>
        <v>186577.63999999998</v>
      </c>
    </row>
    <row r="27" spans="2:38" s="12" customFormat="1" x14ac:dyDescent="0.25">
      <c r="B27" s="16" t="s">
        <v>53</v>
      </c>
      <c r="C27" s="16"/>
      <c r="D27" s="17">
        <f t="shared" ref="D27:AG27" si="9">D20+D21+D22+D23+D24+D25+D26</f>
        <v>151873.91000000003</v>
      </c>
      <c r="E27" s="17">
        <f t="shared" si="9"/>
        <v>149450.03</v>
      </c>
      <c r="F27" s="17">
        <f t="shared" si="9"/>
        <v>219511.65000000002</v>
      </c>
      <c r="G27" s="17">
        <f t="shared" si="9"/>
        <v>146106.9</v>
      </c>
      <c r="H27" s="17">
        <f t="shared" si="9"/>
        <v>146236.79</v>
      </c>
      <c r="I27" s="17">
        <f t="shared" si="9"/>
        <v>148566.56</v>
      </c>
      <c r="J27" s="17">
        <f t="shared" si="9"/>
        <v>142939.81</v>
      </c>
      <c r="K27" s="17">
        <f t="shared" si="9"/>
        <v>221375.38999999998</v>
      </c>
      <c r="L27" s="17">
        <f t="shared" si="9"/>
        <v>153457.05000000002</v>
      </c>
      <c r="M27" s="17">
        <f t="shared" si="9"/>
        <v>159728.29999999999</v>
      </c>
      <c r="N27" s="17">
        <f t="shared" si="9"/>
        <v>154605.19999999998</v>
      </c>
      <c r="O27" s="17">
        <f t="shared" si="9"/>
        <v>387959.73999999993</v>
      </c>
      <c r="P27" s="17">
        <f t="shared" si="9"/>
        <v>205185.82</v>
      </c>
      <c r="Q27" s="17">
        <f t="shared" si="9"/>
        <v>146080.01999999996</v>
      </c>
      <c r="R27" s="17">
        <f t="shared" si="9"/>
        <v>145968.85</v>
      </c>
      <c r="S27" s="17">
        <f t="shared" si="9"/>
        <v>145378.4</v>
      </c>
      <c r="T27" s="17">
        <f t="shared" si="9"/>
        <v>155621.58000000002</v>
      </c>
      <c r="U27" s="17">
        <f t="shared" si="9"/>
        <v>158281.91999999998</v>
      </c>
      <c r="V27" s="17">
        <f t="shared" si="9"/>
        <v>156845.85</v>
      </c>
      <c r="W27" s="17">
        <f t="shared" si="9"/>
        <v>230973.96</v>
      </c>
      <c r="X27" s="17">
        <f t="shared" si="9"/>
        <v>156524.81</v>
      </c>
      <c r="Y27" s="17">
        <f t="shared" si="9"/>
        <v>172582.48000000004</v>
      </c>
      <c r="Z27" s="17">
        <f t="shared" si="9"/>
        <v>158015.95000000001</v>
      </c>
      <c r="AA27" s="17">
        <f t="shared" si="9"/>
        <v>167568.04999999999</v>
      </c>
      <c r="AB27" s="17">
        <f t="shared" si="9"/>
        <v>199004.27</v>
      </c>
      <c r="AC27" s="17">
        <f t="shared" si="9"/>
        <v>135070.97</v>
      </c>
      <c r="AD27" s="17">
        <f t="shared" si="9"/>
        <v>132272.69</v>
      </c>
      <c r="AE27" s="17">
        <f t="shared" si="9"/>
        <v>131417.35999999999</v>
      </c>
      <c r="AF27" s="17">
        <f t="shared" si="9"/>
        <v>145918.91999999998</v>
      </c>
      <c r="AG27" s="17">
        <f t="shared" si="9"/>
        <v>146966.78999999998</v>
      </c>
      <c r="AI27" s="17">
        <f t="shared" si="5"/>
        <v>2181811.33</v>
      </c>
      <c r="AJ27" s="17">
        <f t="shared" si="6"/>
        <v>1999027.69</v>
      </c>
      <c r="AK27" s="17">
        <f t="shared" si="7"/>
        <v>890651</v>
      </c>
      <c r="AL27" s="17">
        <f t="shared" si="8"/>
        <v>1781302</v>
      </c>
    </row>
    <row r="28" spans="2:38" s="12" customFormat="1" x14ac:dyDescent="0.25">
      <c r="B28" s="18"/>
      <c r="C28" s="18"/>
    </row>
    <row r="29" spans="2:38" s="12" customFormat="1" x14ac:dyDescent="0.25">
      <c r="B29" s="18" t="s">
        <v>54</v>
      </c>
      <c r="C29" s="18"/>
      <c r="D29" s="19">
        <f t="shared" ref="D29:AG29" si="10">D17-D27</f>
        <v>60604.099999999977</v>
      </c>
      <c r="E29" s="19">
        <f t="shared" si="10"/>
        <v>138811.4</v>
      </c>
      <c r="F29" s="19">
        <f t="shared" si="10"/>
        <v>64534.109999999986</v>
      </c>
      <c r="G29" s="19">
        <f t="shared" si="10"/>
        <v>164250.09</v>
      </c>
      <c r="H29" s="19">
        <f t="shared" si="10"/>
        <v>209442.81999999998</v>
      </c>
      <c r="I29" s="19">
        <f t="shared" si="10"/>
        <v>194672.13000000006</v>
      </c>
      <c r="J29" s="19">
        <f t="shared" si="10"/>
        <v>158101.12</v>
      </c>
      <c r="K29" s="19">
        <f t="shared" si="10"/>
        <v>131080.36000000002</v>
      </c>
      <c r="L29" s="19">
        <f t="shared" si="10"/>
        <v>190597.21999999994</v>
      </c>
      <c r="M29" s="19">
        <f t="shared" si="10"/>
        <v>190515.5</v>
      </c>
      <c r="N29" s="19">
        <f t="shared" si="10"/>
        <v>168369.73999999996</v>
      </c>
      <c r="O29" s="19">
        <f t="shared" si="10"/>
        <v>-119972.43999999994</v>
      </c>
      <c r="P29" s="19">
        <f t="shared" si="10"/>
        <v>13706.679999999993</v>
      </c>
      <c r="Q29" s="19">
        <f t="shared" si="10"/>
        <v>105196.88000000006</v>
      </c>
      <c r="R29" s="19">
        <f t="shared" si="10"/>
        <v>131245.45000000004</v>
      </c>
      <c r="S29" s="19">
        <f t="shared" si="10"/>
        <v>153587.75000000003</v>
      </c>
      <c r="T29" s="19">
        <f t="shared" si="10"/>
        <v>232736.90999999997</v>
      </c>
      <c r="U29" s="19">
        <f t="shared" si="10"/>
        <v>205287.2</v>
      </c>
      <c r="V29" s="19">
        <f t="shared" si="10"/>
        <v>179628.42</v>
      </c>
      <c r="W29" s="19">
        <f t="shared" si="10"/>
        <v>125543.94000000003</v>
      </c>
      <c r="X29" s="19">
        <f t="shared" si="10"/>
        <v>193341.49000000005</v>
      </c>
      <c r="Y29" s="19">
        <f t="shared" si="10"/>
        <v>196007</v>
      </c>
      <c r="Z29" s="19">
        <f t="shared" si="10"/>
        <v>165495.63999999996</v>
      </c>
      <c r="AA29" s="19">
        <f t="shared" si="10"/>
        <v>164423.47000000003</v>
      </c>
      <c r="AB29" s="19">
        <f t="shared" si="10"/>
        <v>40117.370000000024</v>
      </c>
      <c r="AC29" s="19">
        <f t="shared" si="10"/>
        <v>120395.43999999997</v>
      </c>
      <c r="AD29" s="19">
        <f t="shared" si="10"/>
        <v>146812.35999999999</v>
      </c>
      <c r="AE29" s="19">
        <f t="shared" si="10"/>
        <v>172798.51</v>
      </c>
      <c r="AF29" s="19">
        <f t="shared" si="10"/>
        <v>237462.83999999997</v>
      </c>
      <c r="AG29" s="19">
        <f t="shared" si="10"/>
        <v>217553.05000000005</v>
      </c>
      <c r="AI29" s="19">
        <f>SUM(D29:O29)</f>
        <v>1551006.15</v>
      </c>
      <c r="AJ29" s="19">
        <f>SUM(P29:AA29)</f>
        <v>1866200.83</v>
      </c>
      <c r="AK29" s="19">
        <f>SUM(AB29:AG29)</f>
        <v>935139.57000000007</v>
      </c>
      <c r="AL29" s="19">
        <f>AK29/6*12</f>
        <v>1870279.1400000001</v>
      </c>
    </row>
    <row r="30" spans="2:38" s="12" customFormat="1" ht="15.75" thickBot="1" x14ac:dyDescent="0.3">
      <c r="B30" s="26" t="s">
        <v>55</v>
      </c>
      <c r="C30" s="26"/>
      <c r="D30" s="27">
        <f t="shared" ref="D30:AG30" si="11">IF(D17=0,0,D29/D17)</f>
        <v>0.28522528048902557</v>
      </c>
      <c r="E30" s="27">
        <f t="shared" si="11"/>
        <v>0.4815469069170995</v>
      </c>
      <c r="F30" s="27">
        <f t="shared" si="11"/>
        <v>0.22719617430656239</v>
      </c>
      <c r="G30" s="27">
        <f t="shared" si="11"/>
        <v>0.52922954949395529</v>
      </c>
      <c r="H30" s="27">
        <f t="shared" si="11"/>
        <v>0.58885247877998959</v>
      </c>
      <c r="I30" s="27">
        <f t="shared" si="11"/>
        <v>0.56716254802161148</v>
      </c>
      <c r="J30" s="27">
        <f t="shared" si="11"/>
        <v>0.52518147615342536</v>
      </c>
      <c r="K30" s="27">
        <f t="shared" si="11"/>
        <v>0.37190586336015236</v>
      </c>
      <c r="L30" s="27">
        <f t="shared" si="11"/>
        <v>0.55397429016067712</v>
      </c>
      <c r="M30" s="27">
        <f t="shared" si="11"/>
        <v>0.54395109920575324</v>
      </c>
      <c r="N30" s="27">
        <f t="shared" si="11"/>
        <v>0.52130899072231418</v>
      </c>
      <c r="O30" s="27">
        <f t="shared" si="11"/>
        <v>-0.4476795728752816</v>
      </c>
      <c r="P30" s="27">
        <f t="shared" si="11"/>
        <v>6.2618317210502844E-2</v>
      </c>
      <c r="Q30" s="27">
        <f t="shared" si="11"/>
        <v>0.41864922720711711</v>
      </c>
      <c r="R30" s="27">
        <f t="shared" si="11"/>
        <v>0.47344401064447261</v>
      </c>
      <c r="S30" s="27">
        <f t="shared" si="11"/>
        <v>0.51372956436706974</v>
      </c>
      <c r="T30" s="27">
        <f t="shared" si="11"/>
        <v>0.59928369275511395</v>
      </c>
      <c r="U30" s="27">
        <f t="shared" si="11"/>
        <v>0.56464421400805442</v>
      </c>
      <c r="V30" s="27">
        <f t="shared" si="11"/>
        <v>0.53385484720718768</v>
      </c>
      <c r="W30" s="27">
        <f t="shared" si="11"/>
        <v>0.35213923340174513</v>
      </c>
      <c r="X30" s="27">
        <f t="shared" si="11"/>
        <v>0.55261535620892899</v>
      </c>
      <c r="Y30" s="27">
        <f t="shared" si="11"/>
        <v>0.531775893332604</v>
      </c>
      <c r="Z30" s="27">
        <f t="shared" si="11"/>
        <v>0.51156015770563268</v>
      </c>
      <c r="AA30" s="27">
        <f t="shared" si="11"/>
        <v>0.49526406578095739</v>
      </c>
      <c r="AB30" s="27">
        <f t="shared" si="11"/>
        <v>0.16776971753790257</v>
      </c>
      <c r="AC30" s="27">
        <f t="shared" si="11"/>
        <v>0.47127698706064719</v>
      </c>
      <c r="AD30" s="27">
        <f t="shared" si="11"/>
        <v>0.52604881558506977</v>
      </c>
      <c r="AE30" s="27">
        <f t="shared" si="11"/>
        <v>0.56801280616951377</v>
      </c>
      <c r="AF30" s="27">
        <f t="shared" si="11"/>
        <v>0.61939003044902297</v>
      </c>
      <c r="AG30" s="27">
        <f t="shared" si="11"/>
        <v>0.59682087537402639</v>
      </c>
      <c r="AI30" s="27">
        <f t="shared" ref="AI30" si="12">IF(AI17=0,0,AI29/AI17)</f>
        <v>0.41550548836371182</v>
      </c>
      <c r="AJ30" s="27">
        <f t="shared" ref="AJ30" si="13">IF(AJ17=0,0,AJ29/AJ17)</f>
        <v>0.4828177222494468</v>
      </c>
      <c r="AK30" s="27">
        <f t="shared" ref="AK30" si="14">IF(AK17=0,0,AK29/AK17)</f>
        <v>0.51218337161200256</v>
      </c>
      <c r="AL30" s="27">
        <f t="shared" ref="AL30" si="15">IF(AL17=0,0,AL29/AL17)</f>
        <v>0.51218337161200256</v>
      </c>
    </row>
    <row r="31" spans="2:38" s="12" customFormat="1" ht="15.75" thickTop="1" x14ac:dyDescent="0.25">
      <c r="B31" s="18"/>
      <c r="C31" s="18"/>
    </row>
    <row r="32" spans="2:38" s="12" customFormat="1" x14ac:dyDescent="0.25">
      <c r="B32" s="14" t="s">
        <v>56</v>
      </c>
      <c r="C32" s="18"/>
    </row>
    <row r="33" spans="2:38" s="12" customFormat="1" x14ac:dyDescent="0.25">
      <c r="B33" s="24" t="s">
        <v>57</v>
      </c>
      <c r="C33" s="25">
        <v>61001</v>
      </c>
      <c r="D33" s="15">
        <f>SUM('DB IS'!C25,'DBWFB IS'!C23)</f>
        <v>6750</v>
      </c>
      <c r="E33" s="15">
        <f>SUM('DB IS'!D25,'DBWFB IS'!D23)</f>
        <v>5625</v>
      </c>
      <c r="F33" s="15">
        <f>SUM('DB IS'!E25,'DBWFB IS'!E23)</f>
        <v>9002.61</v>
      </c>
      <c r="G33" s="15">
        <f>SUM('DB IS'!F25,'DBWFB IS'!F23)</f>
        <v>4801.25</v>
      </c>
      <c r="H33" s="15">
        <f>SUM('DB IS'!G25,'DBWFB IS'!G23)</f>
        <v>5677.92</v>
      </c>
      <c r="I33" s="15">
        <f>SUM('DB IS'!H25,'DBWFB IS'!H23)</f>
        <v>7312.5</v>
      </c>
      <c r="J33" s="15">
        <f>SUM('DB IS'!I25,'DBWFB IS'!I23)</f>
        <v>5359.65</v>
      </c>
      <c r="K33" s="15">
        <f>SUM('DB IS'!J25,'DBWFB IS'!J23)</f>
        <v>12687.5</v>
      </c>
      <c r="L33" s="15">
        <f>SUM('DB IS'!K25,'DBWFB IS'!K23)</f>
        <v>11000</v>
      </c>
      <c r="M33" s="15">
        <f>SUM('DB IS'!L25,'DBWFB IS'!L23)</f>
        <v>11610</v>
      </c>
      <c r="N33" s="15">
        <f>SUM('DB IS'!M25,'DBWFB IS'!M23)</f>
        <v>10312.5</v>
      </c>
      <c r="O33" s="15">
        <f>SUM('DB IS'!N25,'DBWFB IS'!N23)</f>
        <v>9642.7999999999993</v>
      </c>
      <c r="P33" s="15">
        <f>SUM('DB IS'!O25,'DBWFB IS'!O23)</f>
        <v>16500</v>
      </c>
      <c r="Q33" s="15">
        <f>SUM('DB IS'!P25,'DBWFB IS'!P23)</f>
        <v>9978.75</v>
      </c>
      <c r="R33" s="15">
        <f>SUM('DB IS'!Q25,'DBWFB IS'!Q23)</f>
        <v>8947.5</v>
      </c>
      <c r="S33" s="15">
        <f>SUM('DB IS'!R25,'DBWFB IS'!R23)</f>
        <v>11000</v>
      </c>
      <c r="T33" s="15">
        <f>SUM('DB IS'!S25,'DBWFB IS'!S23)</f>
        <v>11000</v>
      </c>
      <c r="U33" s="15">
        <f>SUM('DB IS'!T25,'DBWFB IS'!T23)</f>
        <v>11000</v>
      </c>
      <c r="V33" s="15">
        <f>SUM('DB IS'!U25,'DBWFB IS'!U23)</f>
        <v>11000</v>
      </c>
      <c r="W33" s="15">
        <f>SUM('DB IS'!V25,'DBWFB IS'!V23)</f>
        <v>22001.5</v>
      </c>
      <c r="X33" s="15">
        <f>SUM('DB IS'!W25,'DBWFB IS'!W23)</f>
        <v>16000</v>
      </c>
      <c r="Y33" s="15">
        <f>SUM('DB IS'!X25,'DBWFB IS'!X23)</f>
        <v>16010</v>
      </c>
      <c r="Z33" s="15">
        <f>SUM('DB IS'!Y25,'DBWFB IS'!Y23)</f>
        <v>16005.99</v>
      </c>
      <c r="AA33" s="15">
        <f>SUM('DB IS'!Z25,'DBWFB IS'!Z23)</f>
        <v>10000</v>
      </c>
      <c r="AB33" s="15">
        <f>SUM('DB IS'!AA25,'DBWFB IS'!AA23)</f>
        <v>12000</v>
      </c>
      <c r="AC33" s="15">
        <f>SUM('DB IS'!AB25,'DBWFB IS'!AB23)</f>
        <v>10000</v>
      </c>
      <c r="AD33" s="15">
        <f>SUM('DB IS'!AC25,'DBWFB IS'!AC23)</f>
        <v>21010</v>
      </c>
      <c r="AE33" s="15">
        <f>SUM('DB IS'!AD25,'DBWFB IS'!AD23)</f>
        <v>24000</v>
      </c>
      <c r="AF33" s="15">
        <f>SUM('DB IS'!AE25,'DBWFB IS'!AE23)</f>
        <v>19824.63</v>
      </c>
      <c r="AG33" s="15">
        <f>SUM('DB IS'!AF25,'DBWFB IS'!AF23)</f>
        <v>24040</v>
      </c>
      <c r="AI33" s="15">
        <f t="shared" ref="AI33:AI61" si="16">SUM(D33:O33)</f>
        <v>99781.73</v>
      </c>
      <c r="AJ33" s="15">
        <f t="shared" ref="AJ33:AJ61" si="17">SUM(P33:AA33)</f>
        <v>159443.74</v>
      </c>
      <c r="AK33" s="15">
        <f t="shared" ref="AK33:AK61" si="18">SUM(AB33:AG33)</f>
        <v>110874.63</v>
      </c>
      <c r="AL33" s="15">
        <f t="shared" ref="AL33:AL61" si="19">AK33/6*12</f>
        <v>221749.26</v>
      </c>
    </row>
    <row r="34" spans="2:38" s="12" customFormat="1" x14ac:dyDescent="0.25">
      <c r="B34" s="24" t="s">
        <v>52</v>
      </c>
      <c r="C34" s="25">
        <v>61002</v>
      </c>
      <c r="D34" s="15">
        <f>SUM('DB IS'!C26,'DBWFB IS'!C24)</f>
        <v>605.05999999999995</v>
      </c>
      <c r="E34" s="15">
        <f>SUM('DB IS'!D26,'DBWFB IS'!D24)</f>
        <v>461.47</v>
      </c>
      <c r="F34" s="15">
        <f>SUM('DB IS'!E26,'DBWFB IS'!E24)</f>
        <v>643.34</v>
      </c>
      <c r="G34" s="15">
        <f>SUM('DB IS'!F26,'DBWFB IS'!F24)</f>
        <v>308.04000000000002</v>
      </c>
      <c r="H34" s="15">
        <f>SUM('DB IS'!G26,'DBWFB IS'!G24)</f>
        <v>376.01</v>
      </c>
      <c r="I34" s="15">
        <f>SUM('DB IS'!H26,'DBWFB IS'!H24)</f>
        <v>500.15</v>
      </c>
      <c r="J34" s="15">
        <f>SUM('DB IS'!I26,'DBWFB IS'!I24)</f>
        <v>350.75</v>
      </c>
      <c r="K34" s="15">
        <f>SUM('DB IS'!J26,'DBWFB IS'!J24)</f>
        <v>857.62</v>
      </c>
      <c r="L34" s="15">
        <f>SUM('DB IS'!K26,'DBWFB IS'!K24)</f>
        <v>781.73</v>
      </c>
      <c r="M34" s="15">
        <f>SUM('DB IS'!L26,'DBWFB IS'!L24)</f>
        <v>780.7</v>
      </c>
      <c r="N34" s="15">
        <f>SUM('DB IS'!M26,'DBWFB IS'!M24)</f>
        <v>681.46</v>
      </c>
      <c r="O34" s="15">
        <f>SUM('DB IS'!N26,'DBWFB IS'!N24)</f>
        <v>630.22</v>
      </c>
      <c r="P34" s="15">
        <f>SUM('DB IS'!O26,'DBWFB IS'!O24)</f>
        <v>1565.48</v>
      </c>
      <c r="Q34" s="15">
        <f>SUM('DB IS'!P26,'DBWFB IS'!P24)</f>
        <v>652.87</v>
      </c>
      <c r="R34" s="15">
        <f>SUM('DB IS'!Q26,'DBWFB IS'!Q24)</f>
        <v>623.69000000000005</v>
      </c>
      <c r="S34" s="15">
        <f>SUM('DB IS'!R26,'DBWFB IS'!R24)</f>
        <v>732.5</v>
      </c>
      <c r="T34" s="15">
        <f>SUM('DB IS'!S26,'DBWFB IS'!S24)</f>
        <v>730.99</v>
      </c>
      <c r="U34" s="15">
        <f>SUM('DB IS'!T26,'DBWFB IS'!T24)</f>
        <v>730.99</v>
      </c>
      <c r="V34" s="15">
        <f>SUM('DB IS'!U26,'DBWFB IS'!U24)</f>
        <v>730.98</v>
      </c>
      <c r="W34" s="15">
        <f>SUM('DB IS'!V26,'DBWFB IS'!V24)</f>
        <v>1517.35</v>
      </c>
      <c r="X34" s="15">
        <f>SUM('DB IS'!W26,'DBWFB IS'!W24)</f>
        <v>1113.49</v>
      </c>
      <c r="Y34" s="15">
        <f>SUM('DB IS'!X26,'DBWFB IS'!X24)</f>
        <v>1114.26</v>
      </c>
      <c r="Z34" s="15">
        <f>SUM('DB IS'!Y26,'DBWFB IS'!Y24)</f>
        <v>1113.94</v>
      </c>
      <c r="AA34" s="15">
        <f>SUM('DB IS'!Z26,'DBWFB IS'!Z24)</f>
        <v>704.21</v>
      </c>
      <c r="AB34" s="15">
        <f>SUM('DB IS'!AA26,'DBWFB IS'!AA24)</f>
        <v>1084.5</v>
      </c>
      <c r="AC34" s="15">
        <f>SUM('DB IS'!AB26,'DBWFB IS'!AB24)</f>
        <v>779.75</v>
      </c>
      <c r="AD34" s="15">
        <f>SUM('DB IS'!AC26,'DBWFB IS'!AC24)</f>
        <v>1493.16</v>
      </c>
      <c r="AE34" s="15">
        <f>SUM('DB IS'!AD26,'DBWFB IS'!AD24)</f>
        <v>1720.89</v>
      </c>
      <c r="AF34" s="15">
        <f>SUM('DB IS'!AE26,'DBWFB IS'!AE24)</f>
        <v>1401.49</v>
      </c>
      <c r="AG34" s="15">
        <f>SUM('DB IS'!AF26,'DBWFB IS'!AF24)</f>
        <v>1723.96</v>
      </c>
      <c r="AI34" s="15">
        <f t="shared" si="16"/>
        <v>6976.55</v>
      </c>
      <c r="AJ34" s="15">
        <f t="shared" si="17"/>
        <v>11330.75</v>
      </c>
      <c r="AK34" s="15">
        <f t="shared" si="18"/>
        <v>8203.75</v>
      </c>
      <c r="AL34" s="15">
        <f t="shared" si="19"/>
        <v>16407.5</v>
      </c>
    </row>
    <row r="35" spans="2:38" s="12" customFormat="1" x14ac:dyDescent="0.25">
      <c r="B35" s="24" t="s">
        <v>58</v>
      </c>
      <c r="C35" s="25">
        <v>61003</v>
      </c>
      <c r="D35" s="15">
        <f>SUM('DB IS'!C27,'DBLP IS'!C22,'DBRN IS'!C23,'DBW IS'!C21,'DBWFB IS'!C25)</f>
        <v>6505.07</v>
      </c>
      <c r="E35" s="15">
        <f>SUM('DB IS'!D27,'DBLP IS'!D22,'DBRN IS'!D23,'DBW IS'!D21,'DBWFB IS'!D25)</f>
        <v>7742.3799999999992</v>
      </c>
      <c r="F35" s="15">
        <f>SUM('DB IS'!E27,'DBLP IS'!E22,'DBRN IS'!E23,'DBW IS'!E21,'DBWFB IS'!E25)</f>
        <v>7350.35</v>
      </c>
      <c r="G35" s="15">
        <f>SUM('DB IS'!F27,'DBLP IS'!F22,'DBRN IS'!F23,'DBW IS'!F21,'DBWFB IS'!F25)</f>
        <v>5881.53</v>
      </c>
      <c r="H35" s="15">
        <f>SUM('DB IS'!G27,'DBLP IS'!G22,'DBRN IS'!G23,'DBW IS'!G21,'DBWFB IS'!G25)</f>
        <v>6312.14</v>
      </c>
      <c r="I35" s="15">
        <f>SUM('DB IS'!H27,'DBLP IS'!H22,'DBRN IS'!H23,'DBW IS'!H21,'DBWFB IS'!H25)</f>
        <v>5903.9499999999989</v>
      </c>
      <c r="J35" s="15">
        <f>SUM('DB IS'!I27,'DBLP IS'!I22,'DBRN IS'!I23,'DBW IS'!I21,'DBWFB IS'!I25)</f>
        <v>6413.0500000000011</v>
      </c>
      <c r="K35" s="15">
        <f>SUM('DB IS'!J27,'DBLP IS'!J22,'DBRN IS'!J23,'DBW IS'!J21,'DBWFB IS'!J25)</f>
        <v>7614.6799999999994</v>
      </c>
      <c r="L35" s="15">
        <f>SUM('DB IS'!K27,'DBLP IS'!K22,'DBRN IS'!K23,'DBW IS'!K21,'DBWFB IS'!K25)</f>
        <v>6101.2699999999995</v>
      </c>
      <c r="M35" s="15">
        <f>SUM('DB IS'!L27,'DBLP IS'!L22,'DBRN IS'!L23,'DBW IS'!L21,'DBWFB IS'!L25)</f>
        <v>6461.1200000000008</v>
      </c>
      <c r="N35" s="15">
        <f>SUM('DB IS'!M27,'DBLP IS'!M22,'DBRN IS'!M23,'DBW IS'!M21,'DBWFB IS'!M25)</f>
        <v>5708.56</v>
      </c>
      <c r="O35" s="15">
        <f>SUM('DB IS'!N27,'DBLP IS'!N22,'DBRN IS'!N23,'DBW IS'!N21,'DBWFB IS'!N25)</f>
        <v>6040.58</v>
      </c>
      <c r="P35" s="15">
        <f>SUM('DB IS'!O27,'DBLP IS'!O22,'DBRN IS'!O23,'DBW IS'!O21,'DBWFB IS'!O25)</f>
        <v>9819.4</v>
      </c>
      <c r="Q35" s="15">
        <f>SUM('DB IS'!P27,'DBLP IS'!P22,'DBRN IS'!P23,'DBW IS'!P21,'DBWFB IS'!P25)</f>
        <v>5644.74</v>
      </c>
      <c r="R35" s="15">
        <f>SUM('DB IS'!Q27,'DBLP IS'!Q22,'DBRN IS'!Q23,'DBW IS'!Q21,'DBWFB IS'!Q25)</f>
        <v>6115.170000000001</v>
      </c>
      <c r="S35" s="15">
        <f>SUM('DB IS'!R27,'DBLP IS'!R22,'DBRN IS'!R23,'DBW IS'!R21,'DBWFB IS'!R25)</f>
        <v>5953.68</v>
      </c>
      <c r="T35" s="15">
        <f>SUM('DB IS'!S27,'DBLP IS'!S22,'DBRN IS'!S23,'DBW IS'!S21,'DBWFB IS'!S25)</f>
        <v>5999.21</v>
      </c>
      <c r="U35" s="15">
        <f>SUM('DB IS'!T27,'DBLP IS'!T22,'DBRN IS'!T23,'DBW IS'!T21,'DBWFB IS'!T25)</f>
        <v>10826.550000000001</v>
      </c>
      <c r="V35" s="15">
        <f>SUM('DB IS'!U27,'DBLP IS'!U22,'DBRN IS'!U23,'DBW IS'!U21,'DBWFB IS'!U25)</f>
        <v>6739.49</v>
      </c>
      <c r="W35" s="15">
        <f>SUM('DB IS'!V27,'DBLP IS'!V22,'DBRN IS'!V23,'DBW IS'!V21,'DBWFB IS'!V25)</f>
        <v>8148.62</v>
      </c>
      <c r="X35" s="15">
        <f>SUM('DB IS'!W27,'DBLP IS'!W22,'DBRN IS'!W23,'DBW IS'!W21,'DBWFB IS'!W25)</f>
        <v>6186.6799999999994</v>
      </c>
      <c r="Y35" s="15">
        <f>SUM('DB IS'!X27,'DBLP IS'!X22,'DBRN IS'!X23,'DBW IS'!X21,'DBWFB IS'!X25)</f>
        <v>6519.3099999999995</v>
      </c>
      <c r="Z35" s="15">
        <f>SUM('DB IS'!Y27,'DBLP IS'!Y22,'DBRN IS'!Y23,'DBW IS'!Y21,'DBWFB IS'!Y25)</f>
        <v>8300.869999999999</v>
      </c>
      <c r="AA35" s="15">
        <f>SUM('DB IS'!Z27,'DBLP IS'!Z22,'DBRN IS'!Z23,'DBW IS'!Z21,'DBWFB IS'!Z25)</f>
        <v>6679.0099999999993</v>
      </c>
      <c r="AB35" s="15">
        <f>SUM('DB IS'!AA27,'DBLP IS'!AA22,'DBRN IS'!AA23,'DBW IS'!AA21,'DBWFB IS'!AA25)</f>
        <v>9485.52</v>
      </c>
      <c r="AC35" s="15">
        <f>SUM('DB IS'!AB27,'DBLP IS'!AB22,'DBRN IS'!AB23,'DBW IS'!AB21,'DBWFB IS'!AB25)</f>
        <v>6163.66</v>
      </c>
      <c r="AD35" s="15">
        <f>SUM('DB IS'!AC27,'DBLP IS'!AC22,'DBRN IS'!AC23,'DBW IS'!AC21,'DBWFB IS'!AC25)</f>
        <v>6468.72</v>
      </c>
      <c r="AE35" s="15">
        <f>SUM('DB IS'!AD27,'DBLP IS'!AD22,'DBRN IS'!AD23,'DBW IS'!AD21,'DBWFB IS'!AD25)</f>
        <v>6841.1100000000006</v>
      </c>
      <c r="AF35" s="15">
        <f>SUM('DB IS'!AE27,'DBLP IS'!AE22,'DBRN IS'!AE23,'DBW IS'!AE21,'DBWFB IS'!AE25)</f>
        <v>6321.75</v>
      </c>
      <c r="AG35" s="15">
        <f>SUM('DB IS'!AF27,'DBLP IS'!AF22,'DBRN IS'!AF23,'DBW IS'!AF21,'DBWFB IS'!AF25)</f>
        <v>6902.34</v>
      </c>
      <c r="AI35" s="15">
        <f t="shared" si="16"/>
        <v>78034.679999999993</v>
      </c>
      <c r="AJ35" s="15">
        <f t="shared" si="17"/>
        <v>86932.73</v>
      </c>
      <c r="AK35" s="15">
        <f t="shared" si="18"/>
        <v>42183.100000000006</v>
      </c>
      <c r="AL35" s="15">
        <f t="shared" si="19"/>
        <v>84366.200000000012</v>
      </c>
    </row>
    <row r="36" spans="2:38" s="12" customFormat="1" x14ac:dyDescent="0.25">
      <c r="B36" s="24" t="s">
        <v>59</v>
      </c>
      <c r="C36" s="25">
        <v>61004</v>
      </c>
      <c r="D36" s="15">
        <f>SUM('DB IS'!C28,'DBLP IS'!C23,'DBRN IS'!C24,'DBW IS'!C22,'DBWFB IS'!C26)</f>
        <v>270.33</v>
      </c>
      <c r="E36" s="15">
        <f>SUM('DB IS'!D28,'DBLP IS'!D23,'DBRN IS'!D24,'DBW IS'!D22,'DBWFB IS'!D26)</f>
        <v>2401.54</v>
      </c>
      <c r="F36" s="15">
        <f>SUM('DB IS'!E28,'DBLP IS'!E23,'DBRN IS'!E24,'DBW IS'!E22,'DBWFB IS'!E26)</f>
        <v>330.74</v>
      </c>
      <c r="G36" s="15">
        <f>SUM('DB IS'!F28,'DBLP IS'!F23,'DBRN IS'!F24,'DBW IS'!F22,'DBWFB IS'!F26)</f>
        <v>396.84</v>
      </c>
      <c r="H36" s="15">
        <f>SUM('DB IS'!G28,'DBLP IS'!G23,'DBRN IS'!G24,'DBW IS'!G22,'DBWFB IS'!G26)</f>
        <v>1492.86</v>
      </c>
      <c r="I36" s="15">
        <f>SUM('DB IS'!H28,'DBLP IS'!H23,'DBRN IS'!H24,'DBW IS'!H22,'DBWFB IS'!H26)</f>
        <v>2088.02</v>
      </c>
      <c r="J36" s="15">
        <f>SUM('DB IS'!I28,'DBLP IS'!I23,'DBRN IS'!I24,'DBW IS'!I22,'DBWFB IS'!I26)</f>
        <v>1443.76</v>
      </c>
      <c r="K36" s="15">
        <f>SUM('DB IS'!J28,'DBLP IS'!J23,'DBRN IS'!J24,'DBW IS'!J22,'DBWFB IS'!J26)</f>
        <v>290.97000000000003</v>
      </c>
      <c r="L36" s="15">
        <f>SUM('DB IS'!K28,'DBLP IS'!K23,'DBRN IS'!K24,'DBW IS'!K22,'DBWFB IS'!K26)</f>
        <v>331.64</v>
      </c>
      <c r="M36" s="15">
        <f>SUM('DB IS'!L28,'DBLP IS'!L23,'DBRN IS'!L24,'DBW IS'!L22,'DBWFB IS'!L26)</f>
        <v>270.45</v>
      </c>
      <c r="N36" s="15">
        <f>SUM('DB IS'!M28,'DBLP IS'!M23,'DBRN IS'!M24,'DBW IS'!M22,'DBWFB IS'!M26)</f>
        <v>551.30999999999995</v>
      </c>
      <c r="O36" s="15">
        <f>SUM('DB IS'!N28,'DBLP IS'!N23,'DBRN IS'!N24,'DBW IS'!N22,'DBWFB IS'!N26)</f>
        <v>18095.060000000001</v>
      </c>
      <c r="P36" s="15">
        <f>SUM('DB IS'!O28,'DBLP IS'!O23,'DBRN IS'!O24,'DBW IS'!O22,'DBWFB IS'!O26)</f>
        <v>2948.46</v>
      </c>
      <c r="Q36" s="15">
        <f>SUM('DB IS'!P28,'DBLP IS'!P23,'DBRN IS'!P24,'DBW IS'!P22,'DBWFB IS'!P26)</f>
        <v>7843.74</v>
      </c>
      <c r="R36" s="15">
        <f>SUM('DB IS'!Q28,'DBLP IS'!Q23,'DBRN IS'!Q24,'DBW IS'!Q22,'DBWFB IS'!Q26)</f>
        <v>1086.1999999999998</v>
      </c>
      <c r="S36" s="15">
        <f>SUM('DB IS'!R28,'DBLP IS'!R23,'DBRN IS'!R24,'DBW IS'!R22,'DBWFB IS'!R26)</f>
        <v>1437.47</v>
      </c>
      <c r="T36" s="15">
        <f>SUM('DB IS'!S28,'DBLP IS'!S23,'DBRN IS'!S24,'DBW IS'!S22,'DBWFB IS'!S26)</f>
        <v>1707.4299999999998</v>
      </c>
      <c r="U36" s="15">
        <f>SUM('DB IS'!T28,'DBLP IS'!T23,'DBRN IS'!T24,'DBW IS'!T22,'DBWFB IS'!T26)</f>
        <v>2160.06</v>
      </c>
      <c r="V36" s="15">
        <f>SUM('DB IS'!U28,'DBLP IS'!U23,'DBRN IS'!U24,'DBW IS'!U22,'DBWFB IS'!U26)</f>
        <v>5383.63</v>
      </c>
      <c r="W36" s="15">
        <f>SUM('DB IS'!V28,'DBLP IS'!V23,'DBRN IS'!V24,'DBW IS'!V22,'DBWFB IS'!V26)</f>
        <v>2488.92</v>
      </c>
      <c r="X36" s="15">
        <f>SUM('DB IS'!W28,'DBLP IS'!W23,'DBRN IS'!W24,'DBW IS'!W22,'DBWFB IS'!W26)</f>
        <v>2299.3000000000002</v>
      </c>
      <c r="Y36" s="15">
        <f>SUM('DB IS'!X28,'DBLP IS'!X23,'DBRN IS'!X24,'DBW IS'!X22,'DBWFB IS'!X26)</f>
        <v>1998.8300000000004</v>
      </c>
      <c r="Z36" s="15">
        <f>SUM('DB IS'!Y28,'DBLP IS'!Y23,'DBRN IS'!Y24,'DBW IS'!Y22,'DBWFB IS'!Y26)</f>
        <v>3677.3399999999997</v>
      </c>
      <c r="AA36" s="15">
        <f>SUM('DB IS'!Z28,'DBLP IS'!Z23,'DBRN IS'!Z24,'DBW IS'!Z22,'DBWFB IS'!Z26)</f>
        <v>2405.35</v>
      </c>
      <c r="AB36" s="15">
        <f>SUM('DB IS'!AA28,'DBLP IS'!AA23,'DBRN IS'!AA24,'DBW IS'!AA22,'DBWFB IS'!AA26)</f>
        <v>1159.68</v>
      </c>
      <c r="AC36" s="15">
        <f>SUM('DB IS'!AB28,'DBLP IS'!AB23,'DBRN IS'!AB24,'DBW IS'!AB22,'DBWFB IS'!AB26)</f>
        <v>1033.78</v>
      </c>
      <c r="AD36" s="15">
        <f>SUM('DB IS'!AC28,'DBLP IS'!AC23,'DBRN IS'!AC24,'DBW IS'!AC22,'DBWFB IS'!AC26)</f>
        <v>1050.03</v>
      </c>
      <c r="AE36" s="15">
        <f>SUM('DB IS'!AD28,'DBLP IS'!AD23,'DBRN IS'!AD24,'DBW IS'!AD22,'DBWFB IS'!AD26)</f>
        <v>1048.54</v>
      </c>
      <c r="AF36" s="15">
        <f>SUM('DB IS'!AE28,'DBLP IS'!AE23,'DBRN IS'!AE24,'DBW IS'!AE22,'DBWFB IS'!AE26)</f>
        <v>1051.8599999999999</v>
      </c>
      <c r="AG36" s="15">
        <f>SUM('DB IS'!AF28,'DBLP IS'!AF23,'DBRN IS'!AF24,'DBW IS'!AF22,'DBWFB IS'!AF26)</f>
        <v>1049.31</v>
      </c>
      <c r="AI36" s="15">
        <f t="shared" si="16"/>
        <v>27963.52</v>
      </c>
      <c r="AJ36" s="15">
        <f t="shared" si="17"/>
        <v>35436.730000000003</v>
      </c>
      <c r="AK36" s="15">
        <f t="shared" si="18"/>
        <v>6393.1999999999989</v>
      </c>
      <c r="AL36" s="15">
        <f t="shared" si="19"/>
        <v>12786.399999999998</v>
      </c>
    </row>
    <row r="37" spans="2:38" s="12" customFormat="1" x14ac:dyDescent="0.25">
      <c r="B37" s="24" t="s">
        <v>60</v>
      </c>
      <c r="C37" s="25">
        <v>61005</v>
      </c>
      <c r="D37" s="15">
        <f>SUM('DB IS'!C29)</f>
        <v>0</v>
      </c>
      <c r="E37" s="15">
        <f>SUM('DB IS'!D29)</f>
        <v>0</v>
      </c>
      <c r="F37" s="15">
        <f>SUM('DB IS'!E29)</f>
        <v>0</v>
      </c>
      <c r="G37" s="15">
        <f>SUM('DB IS'!F29)</f>
        <v>0</v>
      </c>
      <c r="H37" s="15">
        <f>SUM('DB IS'!G29)</f>
        <v>0</v>
      </c>
      <c r="I37" s="15">
        <f>SUM('DB IS'!H29)</f>
        <v>0</v>
      </c>
      <c r="J37" s="15">
        <f>SUM('DB IS'!I29)</f>
        <v>0</v>
      </c>
      <c r="K37" s="15">
        <f>SUM('DB IS'!J29)</f>
        <v>0</v>
      </c>
      <c r="L37" s="15">
        <f>SUM('DB IS'!K29)</f>
        <v>20</v>
      </c>
      <c r="M37" s="15">
        <f>SUM('DB IS'!L29)</f>
        <v>20</v>
      </c>
      <c r="N37" s="15">
        <f>SUM('DB IS'!M29)</f>
        <v>20</v>
      </c>
      <c r="O37" s="15">
        <f>SUM('DB IS'!N29)</f>
        <v>80</v>
      </c>
      <c r="P37" s="15">
        <f>SUM('DB IS'!O29)</f>
        <v>0</v>
      </c>
      <c r="Q37" s="15">
        <f>SUM('DB IS'!P29)</f>
        <v>0</v>
      </c>
      <c r="R37" s="15">
        <f>SUM('DB IS'!Q29)</f>
        <v>0</v>
      </c>
      <c r="S37" s="15">
        <f>SUM('DB IS'!R29)</f>
        <v>0</v>
      </c>
      <c r="T37" s="15">
        <f>SUM('DB IS'!S29)</f>
        <v>0</v>
      </c>
      <c r="U37" s="15">
        <f>SUM('DB IS'!T29)</f>
        <v>0</v>
      </c>
      <c r="V37" s="15">
        <f>SUM('DB IS'!U29)</f>
        <v>0</v>
      </c>
      <c r="W37" s="15">
        <f>SUM('DB IS'!V29)</f>
        <v>0</v>
      </c>
      <c r="X37" s="15">
        <f>SUM('DB IS'!W29)</f>
        <v>0</v>
      </c>
      <c r="Y37" s="15">
        <f>SUM('DB IS'!X29)</f>
        <v>0</v>
      </c>
      <c r="Z37" s="15">
        <f>SUM('DB IS'!Y29)</f>
        <v>0</v>
      </c>
      <c r="AA37" s="15">
        <f>SUM('DB IS'!Z29)</f>
        <v>0</v>
      </c>
      <c r="AB37" s="15">
        <f>SUM('DB IS'!AA29)</f>
        <v>0</v>
      </c>
      <c r="AC37" s="15">
        <f>SUM('DB IS'!AB29)</f>
        <v>0</v>
      </c>
      <c r="AD37" s="15">
        <f>SUM('DB IS'!AC29)</f>
        <v>0</v>
      </c>
      <c r="AE37" s="15">
        <f>SUM('DB IS'!AD29)</f>
        <v>0</v>
      </c>
      <c r="AF37" s="15">
        <f>SUM('DB IS'!AE29)</f>
        <v>0</v>
      </c>
      <c r="AG37" s="15">
        <f>SUM('DB IS'!AF29)</f>
        <v>0</v>
      </c>
      <c r="AI37" s="15">
        <f t="shared" si="16"/>
        <v>140</v>
      </c>
      <c r="AJ37" s="15">
        <f t="shared" si="17"/>
        <v>0</v>
      </c>
      <c r="AK37" s="15">
        <f t="shared" si="18"/>
        <v>0</v>
      </c>
      <c r="AL37" s="15">
        <f t="shared" si="19"/>
        <v>0</v>
      </c>
    </row>
    <row r="38" spans="2:38" s="12" customFormat="1" x14ac:dyDescent="0.25">
      <c r="B38" s="24" t="s">
        <v>61</v>
      </c>
      <c r="C38" s="25">
        <v>61006</v>
      </c>
      <c r="D38" s="15">
        <f>SUM('DB IS'!C30,'DBLP IS'!C24,'DBRN IS'!C25,'DBW IS'!C23,'DBWFB IS'!C27)</f>
        <v>0</v>
      </c>
      <c r="E38" s="15">
        <f>SUM('DB IS'!D30,'DBLP IS'!D24,'DBRN IS'!D25,'DBW IS'!D23,'DBWFB IS'!D27)</f>
        <v>0</v>
      </c>
      <c r="F38" s="15">
        <f>SUM('DB IS'!E30,'DBLP IS'!E24,'DBRN IS'!E25,'DBW IS'!E23,'DBWFB IS'!E27)</f>
        <v>0.5</v>
      </c>
      <c r="G38" s="15">
        <f>SUM('DB IS'!F30,'DBLP IS'!F24,'DBRN IS'!F25,'DBW IS'!F23,'DBWFB IS'!F27)</f>
        <v>15.95</v>
      </c>
      <c r="H38" s="15">
        <f>SUM('DB IS'!G30,'DBLP IS'!G24,'DBRN IS'!G25,'DBW IS'!G23,'DBWFB IS'!G27)</f>
        <v>6</v>
      </c>
      <c r="I38" s="15">
        <f>SUM('DB IS'!H30,'DBLP IS'!H24,'DBRN IS'!H25,'DBW IS'!H23,'DBWFB IS'!H27)</f>
        <v>4.5</v>
      </c>
      <c r="J38" s="15">
        <f>SUM('DB IS'!I30,'DBLP IS'!I24,'DBRN IS'!I25,'DBW IS'!I23,'DBWFB IS'!I27)</f>
        <v>0</v>
      </c>
      <c r="K38" s="15">
        <f>SUM('DB IS'!J30,'DBLP IS'!J24,'DBRN IS'!J25,'DBW IS'!J23,'DBWFB IS'!J27)</f>
        <v>306.5</v>
      </c>
      <c r="L38" s="15">
        <f>SUM('DB IS'!K30,'DBLP IS'!K24,'DBRN IS'!K25,'DBW IS'!K23,'DBWFB IS'!K27)</f>
        <v>3.5</v>
      </c>
      <c r="M38" s="15">
        <f>SUM('DB IS'!L30,'DBLP IS'!L24,'DBRN IS'!L25,'DBW IS'!L23,'DBWFB IS'!L27)</f>
        <v>5</v>
      </c>
      <c r="N38" s="15">
        <f>SUM('DB IS'!M30,'DBLP IS'!M24,'DBRN IS'!M25,'DBW IS'!M23,'DBWFB IS'!M27)</f>
        <v>8.5</v>
      </c>
      <c r="O38" s="15">
        <f>SUM('DB IS'!N30,'DBLP IS'!N24,'DBRN IS'!N25,'DBW IS'!N23,'DBWFB IS'!N27)</f>
        <v>664.79</v>
      </c>
      <c r="P38" s="15">
        <f>SUM('DB IS'!O30,'DBLP IS'!O24,'DBRN IS'!O25,'DBW IS'!O23,'DBWFB IS'!O27)</f>
        <v>4.5</v>
      </c>
      <c r="Q38" s="15">
        <f>SUM('DB IS'!P30,'DBLP IS'!P24,'DBRN IS'!P25,'DBW IS'!P23,'DBWFB IS'!P27)</f>
        <v>8</v>
      </c>
      <c r="R38" s="15">
        <f>SUM('DB IS'!Q30,'DBLP IS'!Q24,'DBRN IS'!Q25,'DBW IS'!Q23,'DBWFB IS'!Q27)</f>
        <v>38.159999999999997</v>
      </c>
      <c r="S38" s="15">
        <f>SUM('DB IS'!R30,'DBLP IS'!R24,'DBRN IS'!R25,'DBW IS'!R23,'DBWFB IS'!R27)</f>
        <v>9.76</v>
      </c>
      <c r="T38" s="15">
        <f>SUM('DB IS'!S30,'DBLP IS'!S24,'DBRN IS'!S25,'DBW IS'!S23,'DBWFB IS'!S27)</f>
        <v>10.5</v>
      </c>
      <c r="U38" s="15">
        <f>SUM('DB IS'!T30,'DBLP IS'!T24,'DBRN IS'!T25,'DBW IS'!T23,'DBWFB IS'!T27)</f>
        <v>16.12</v>
      </c>
      <c r="V38" s="15">
        <f>SUM('DB IS'!U30,'DBLP IS'!U24,'DBRN IS'!U25,'DBW IS'!U23,'DBWFB IS'!U27)</f>
        <v>11.5</v>
      </c>
      <c r="W38" s="15">
        <f>SUM('DB IS'!V30,'DBLP IS'!V24,'DBRN IS'!V25,'DBW IS'!V23,'DBWFB IS'!V27)</f>
        <v>12</v>
      </c>
      <c r="X38" s="15">
        <f>SUM('DB IS'!W30,'DBLP IS'!W24,'DBRN IS'!W25,'DBW IS'!W23,'DBWFB IS'!W27)</f>
        <v>12</v>
      </c>
      <c r="Y38" s="15">
        <f>SUM('DB IS'!X30,'DBLP IS'!X24,'DBRN IS'!X25,'DBW IS'!X23,'DBWFB IS'!X27)</f>
        <v>31.45</v>
      </c>
      <c r="Z38" s="15">
        <f>SUM('DB IS'!Y30,'DBLP IS'!Y24,'DBRN IS'!Y25,'DBW IS'!Y23,'DBWFB IS'!Y27)</f>
        <v>14.5</v>
      </c>
      <c r="AA38" s="15">
        <f>SUM('DB IS'!Z30,'DBLP IS'!Z24,'DBRN IS'!Z25,'DBW IS'!Z23,'DBWFB IS'!Z27)</f>
        <v>26.5</v>
      </c>
      <c r="AB38" s="15">
        <f>SUM('DB IS'!AA30,'DBLP IS'!AA24,'DBRN IS'!AA25,'DBW IS'!AA23,'DBWFB IS'!AA27)</f>
        <v>43.95</v>
      </c>
      <c r="AC38" s="15">
        <f>SUM('DB IS'!AB30,'DBLP IS'!AB24,'DBRN IS'!AB25,'DBW IS'!AB23,'DBWFB IS'!AB27)</f>
        <v>34</v>
      </c>
      <c r="AD38" s="15">
        <f>SUM('DB IS'!AC30,'DBLP IS'!AC24,'DBRN IS'!AC25,'DBW IS'!AC23,'DBWFB IS'!AC27)</f>
        <v>34</v>
      </c>
      <c r="AE38" s="15">
        <f>SUM('DB IS'!AD30,'DBLP IS'!AD24,'DBRN IS'!AD25,'DBW IS'!AD23,'DBWFB IS'!AD27)</f>
        <v>45.5</v>
      </c>
      <c r="AF38" s="15">
        <f>SUM('DB IS'!AE30,'DBLP IS'!AE24,'DBRN IS'!AE25,'DBW IS'!AE23,'DBWFB IS'!AE27)</f>
        <v>23.009999999999998</v>
      </c>
      <c r="AG38" s="15">
        <f>SUM('DB IS'!AF30,'DBLP IS'!AF24,'DBRN IS'!AF25,'DBW IS'!AF23,'DBWFB IS'!AF27)</f>
        <v>156.5</v>
      </c>
      <c r="AI38" s="15">
        <f t="shared" si="16"/>
        <v>1015.24</v>
      </c>
      <c r="AJ38" s="15">
        <f t="shared" si="17"/>
        <v>194.98999999999998</v>
      </c>
      <c r="AK38" s="15">
        <f t="shared" si="18"/>
        <v>336.96</v>
      </c>
      <c r="AL38" s="15">
        <f t="shared" si="19"/>
        <v>673.92</v>
      </c>
    </row>
    <row r="39" spans="2:38" s="12" customFormat="1" x14ac:dyDescent="0.25">
      <c r="B39" s="24" t="s">
        <v>62</v>
      </c>
      <c r="C39" s="25">
        <v>61007</v>
      </c>
      <c r="D39" s="15">
        <f>SUM('DB IS'!C31)</f>
        <v>88.4</v>
      </c>
      <c r="E39" s="15">
        <f>SUM('DB IS'!D31)</f>
        <v>24.76</v>
      </c>
      <c r="F39" s="15">
        <f>SUM('DB IS'!E31)</f>
        <v>31.05</v>
      </c>
      <c r="G39" s="15">
        <f>SUM('DB IS'!F31)</f>
        <v>52.76</v>
      </c>
      <c r="H39" s="15">
        <f>SUM('DB IS'!G31)</f>
        <v>24.76</v>
      </c>
      <c r="I39" s="15">
        <f>SUM('DB IS'!H31)</f>
        <v>186.66</v>
      </c>
      <c r="J39" s="15">
        <f>SUM('DB IS'!I31)</f>
        <v>191.17</v>
      </c>
      <c r="K39" s="15">
        <f>SUM('DB IS'!J31)</f>
        <v>44.76</v>
      </c>
      <c r="L39" s="15">
        <f>SUM('DB IS'!K31)</f>
        <v>342.25</v>
      </c>
      <c r="M39" s="15">
        <f>SUM('DB IS'!L31)</f>
        <v>68.459999999999994</v>
      </c>
      <c r="N39" s="15">
        <f>SUM('DB IS'!M31)</f>
        <v>44.76</v>
      </c>
      <c r="O39" s="15">
        <f>SUM('DB IS'!N31)</f>
        <v>24.76</v>
      </c>
      <c r="P39" s="15">
        <f>SUM('DB IS'!O31)</f>
        <v>0</v>
      </c>
      <c r="Q39" s="15">
        <f>SUM('DB IS'!P31)</f>
        <v>24.76</v>
      </c>
      <c r="R39" s="15">
        <f>SUM('DB IS'!Q31)</f>
        <v>24.76</v>
      </c>
      <c r="S39" s="15">
        <f>SUM('DB IS'!R31)</f>
        <v>24.76</v>
      </c>
      <c r="T39" s="15">
        <f>SUM('DB IS'!S31)</f>
        <v>24.76</v>
      </c>
      <c r="U39" s="15">
        <f>SUM('DB IS'!T31)</f>
        <v>175.05</v>
      </c>
      <c r="V39" s="15">
        <f>SUM('DB IS'!U31)</f>
        <v>124.76</v>
      </c>
      <c r="W39" s="15">
        <f>SUM('DB IS'!V31)</f>
        <v>24.76</v>
      </c>
      <c r="X39" s="15">
        <f>SUM('DB IS'!W31)</f>
        <v>46.86</v>
      </c>
      <c r="Y39" s="15">
        <f>SUM('DB IS'!X31)</f>
        <v>31.55</v>
      </c>
      <c r="Z39" s="15">
        <f>SUM('DB IS'!Y31)</f>
        <v>85.17</v>
      </c>
      <c r="AA39" s="15">
        <f>SUM('DB IS'!Z31)</f>
        <v>24.76</v>
      </c>
      <c r="AB39" s="15">
        <f>SUM('DB IS'!AA31)</f>
        <v>24.76</v>
      </c>
      <c r="AC39" s="15">
        <f>SUM('DB IS'!AB31)</f>
        <v>24.76</v>
      </c>
      <c r="AD39" s="15">
        <f>SUM('DB IS'!AC31)</f>
        <v>0</v>
      </c>
      <c r="AE39" s="15">
        <f>SUM('DB IS'!AD31)</f>
        <v>0</v>
      </c>
      <c r="AF39" s="15">
        <f>SUM('DB IS'!AE31)</f>
        <v>0</v>
      </c>
      <c r="AG39" s="15">
        <f>SUM('DB IS'!AF31)</f>
        <v>0</v>
      </c>
      <c r="AI39" s="15">
        <f t="shared" si="16"/>
        <v>1124.55</v>
      </c>
      <c r="AJ39" s="15">
        <f t="shared" si="17"/>
        <v>611.95000000000005</v>
      </c>
      <c r="AK39" s="15">
        <f t="shared" si="18"/>
        <v>49.52</v>
      </c>
      <c r="AL39" s="15">
        <f t="shared" si="19"/>
        <v>99.04</v>
      </c>
    </row>
    <row r="40" spans="2:38" s="12" customFormat="1" x14ac:dyDescent="0.25">
      <c r="B40" s="24" t="s">
        <v>63</v>
      </c>
      <c r="C40" s="25">
        <v>61008</v>
      </c>
      <c r="D40" s="15">
        <f>SUM('DB IS'!C32)</f>
        <v>0</v>
      </c>
      <c r="E40" s="15">
        <f>SUM('DB IS'!D32)</f>
        <v>0</v>
      </c>
      <c r="F40" s="15">
        <f>SUM('DB IS'!E32)</f>
        <v>0</v>
      </c>
      <c r="G40" s="15">
        <f>SUM('DB IS'!F32)</f>
        <v>0</v>
      </c>
      <c r="H40" s="15">
        <f>SUM('DB IS'!G32)</f>
        <v>0</v>
      </c>
      <c r="I40" s="15">
        <f>SUM('DB IS'!H32)</f>
        <v>0</v>
      </c>
      <c r="J40" s="15">
        <f>SUM('DB IS'!I32)</f>
        <v>0</v>
      </c>
      <c r="K40" s="15">
        <f>SUM('DB IS'!J32)</f>
        <v>0</v>
      </c>
      <c r="L40" s="15">
        <f>SUM('DB IS'!K32)</f>
        <v>0</v>
      </c>
      <c r="M40" s="15">
        <f>SUM('DB IS'!L32)</f>
        <v>0</v>
      </c>
      <c r="N40" s="15">
        <f>SUM('DB IS'!M32)</f>
        <v>0</v>
      </c>
      <c r="O40" s="15">
        <f>SUM('DB IS'!N32)</f>
        <v>0</v>
      </c>
      <c r="P40" s="15">
        <f>SUM('DB IS'!O32)</f>
        <v>0</v>
      </c>
      <c r="Q40" s="15">
        <f>SUM('DB IS'!P32)</f>
        <v>0</v>
      </c>
      <c r="R40" s="15">
        <f>SUM('DB IS'!Q32)</f>
        <v>0</v>
      </c>
      <c r="S40" s="15">
        <f>SUM('DB IS'!R32)</f>
        <v>0</v>
      </c>
      <c r="T40" s="15">
        <f>SUM('DB IS'!S32)</f>
        <v>0</v>
      </c>
      <c r="U40" s="15">
        <f>SUM('DB IS'!T32)</f>
        <v>153.6</v>
      </c>
      <c r="V40" s="15">
        <f>SUM('DB IS'!U32)</f>
        <v>0</v>
      </c>
      <c r="W40" s="15">
        <f>SUM('DB IS'!V32)</f>
        <v>0</v>
      </c>
      <c r="X40" s="15">
        <f>SUM('DB IS'!W32)</f>
        <v>0</v>
      </c>
      <c r="Y40" s="15">
        <f>SUM('DB IS'!X32)</f>
        <v>0</v>
      </c>
      <c r="Z40" s="15">
        <f>SUM('DB IS'!Y32)</f>
        <v>0</v>
      </c>
      <c r="AA40" s="15">
        <f>SUM('DB IS'!Z32)</f>
        <v>0</v>
      </c>
      <c r="AB40" s="15">
        <f>SUM('DB IS'!AA32)</f>
        <v>0</v>
      </c>
      <c r="AC40" s="15">
        <f>SUM('DB IS'!AB32)</f>
        <v>0</v>
      </c>
      <c r="AD40" s="15">
        <f>SUM('DB IS'!AC32)</f>
        <v>0</v>
      </c>
      <c r="AE40" s="15">
        <f>SUM('DB IS'!AD32)</f>
        <v>0</v>
      </c>
      <c r="AF40" s="15">
        <f>SUM('DB IS'!AE32)</f>
        <v>0</v>
      </c>
      <c r="AG40" s="15">
        <f>SUM('DB IS'!AF32)</f>
        <v>0</v>
      </c>
      <c r="AI40" s="15">
        <f t="shared" si="16"/>
        <v>0</v>
      </c>
      <c r="AJ40" s="15">
        <f t="shared" si="17"/>
        <v>153.6</v>
      </c>
      <c r="AK40" s="15">
        <f t="shared" si="18"/>
        <v>0</v>
      </c>
      <c r="AL40" s="15">
        <f t="shared" si="19"/>
        <v>0</v>
      </c>
    </row>
    <row r="41" spans="2:38" s="12" customFormat="1" x14ac:dyDescent="0.25">
      <c r="B41" s="24" t="s">
        <v>64</v>
      </c>
      <c r="C41" s="25">
        <v>61009</v>
      </c>
      <c r="D41" s="15">
        <f>SUM('DB IS'!C33,'DBRN IS'!C26)</f>
        <v>0</v>
      </c>
      <c r="E41" s="15">
        <f>SUM('DB IS'!D33,'DBRN IS'!D26)</f>
        <v>41.88</v>
      </c>
      <c r="F41" s="15">
        <f>SUM('DB IS'!E33,'DBRN IS'!E26)</f>
        <v>625.88</v>
      </c>
      <c r="G41" s="15">
        <f>SUM('DB IS'!F33,'DBRN IS'!F26)</f>
        <v>22.22</v>
      </c>
      <c r="H41" s="15">
        <f>SUM('DB IS'!G33,'DBRN IS'!G26)</f>
        <v>15.88</v>
      </c>
      <c r="I41" s="15">
        <f>SUM('DB IS'!H33,'DBRN IS'!H26)</f>
        <v>598.23</v>
      </c>
      <c r="J41" s="15">
        <f>SUM('DB IS'!I33,'DBRN IS'!I26)</f>
        <v>294.14</v>
      </c>
      <c r="K41" s="15">
        <f>SUM('DB IS'!J33,'DBRN IS'!J26)</f>
        <v>15.88</v>
      </c>
      <c r="L41" s="15">
        <f>SUM('DB IS'!K33,'DBRN IS'!K26)</f>
        <v>15.88</v>
      </c>
      <c r="M41" s="15">
        <f>SUM('DB IS'!L33,'DBRN IS'!L26)</f>
        <v>20.68</v>
      </c>
      <c r="N41" s="15">
        <f>SUM('DB IS'!M33,'DBRN IS'!M26)</f>
        <v>124.83</v>
      </c>
      <c r="O41" s="15">
        <f>SUM('DB IS'!N33,'DBRN IS'!N26)</f>
        <v>480.02</v>
      </c>
      <c r="P41" s="15">
        <f>SUM('DB IS'!O33,'DBRN IS'!O26)</f>
        <v>16.940000000000001</v>
      </c>
      <c r="Q41" s="15">
        <f>SUM('DB IS'!P33,'DBRN IS'!P26)</f>
        <v>16.940000000000001</v>
      </c>
      <c r="R41" s="15">
        <f>SUM('DB IS'!Q33,'DBRN IS'!Q26)</f>
        <v>103.41</v>
      </c>
      <c r="S41" s="15">
        <f>SUM('DB IS'!R33,'DBRN IS'!R26)</f>
        <v>16.940000000000001</v>
      </c>
      <c r="T41" s="15">
        <f>SUM('DB IS'!S33,'DBRN IS'!S26)</f>
        <v>38.950000000000003</v>
      </c>
      <c r="U41" s="15">
        <f>SUM('DB IS'!T33,'DBRN IS'!T26)</f>
        <v>50.94</v>
      </c>
      <c r="V41" s="15">
        <f>SUM('DB IS'!U33,'DBRN IS'!U26)</f>
        <v>396.26</v>
      </c>
      <c r="W41" s="15">
        <f>SUM('DB IS'!V33,'DBRN IS'!V26)</f>
        <v>38.950000000000003</v>
      </c>
      <c r="X41" s="15">
        <f>SUM('DB IS'!W33,'DBRN IS'!W26)</f>
        <v>38.950000000000003</v>
      </c>
      <c r="Y41" s="15">
        <f>SUM('DB IS'!X33,'DBRN IS'!X26)</f>
        <v>112.91</v>
      </c>
      <c r="Z41" s="15">
        <f>SUM('DB IS'!Y33,'DBRN IS'!Y26)</f>
        <v>42.8</v>
      </c>
      <c r="AA41" s="15">
        <f>SUM('DB IS'!Z33,'DBRN IS'!Z26)</f>
        <v>42.8</v>
      </c>
      <c r="AB41" s="15">
        <f>SUM('DB IS'!AA33,'DBRN IS'!AA26)</f>
        <v>42.8</v>
      </c>
      <c r="AC41" s="15">
        <f>SUM('DB IS'!AB33,'DBRN IS'!AB26)</f>
        <v>0</v>
      </c>
      <c r="AD41" s="15">
        <f>SUM('DB IS'!AC33,'DBRN IS'!AC26)</f>
        <v>0</v>
      </c>
      <c r="AE41" s="15">
        <f>SUM('DB IS'!AD33,'DBRN IS'!AD26)</f>
        <v>0</v>
      </c>
      <c r="AF41" s="15">
        <f>SUM('DB IS'!AE33,'DBRN IS'!AE26)</f>
        <v>0</v>
      </c>
      <c r="AG41" s="15">
        <f>SUM('DB IS'!AF33,'DBRN IS'!AF26)</f>
        <v>0</v>
      </c>
      <c r="AI41" s="15">
        <f t="shared" si="16"/>
        <v>2255.5200000000004</v>
      </c>
      <c r="AJ41" s="15">
        <f t="shared" si="17"/>
        <v>916.79</v>
      </c>
      <c r="AK41" s="15">
        <f t="shared" si="18"/>
        <v>42.8</v>
      </c>
      <c r="AL41" s="15">
        <f t="shared" si="19"/>
        <v>85.6</v>
      </c>
    </row>
    <row r="42" spans="2:38" s="12" customFormat="1" x14ac:dyDescent="0.25">
      <c r="B42" s="24" t="s">
        <v>65</v>
      </c>
      <c r="C42" s="25">
        <v>61010</v>
      </c>
      <c r="D42" s="15">
        <f>SUM('DB IS'!C34,'DBLP IS'!C25,'DBW IS'!C24)</f>
        <v>-11.76</v>
      </c>
      <c r="E42" s="15">
        <f>SUM('DB IS'!D34,'DBLP IS'!D25,'DBW IS'!D24)</f>
        <v>-50.28</v>
      </c>
      <c r="F42" s="15">
        <f>SUM('DB IS'!E34,'DBLP IS'!E25,'DBW IS'!E24)</f>
        <v>-75.42</v>
      </c>
      <c r="G42" s="15">
        <f>SUM('DB IS'!F34,'DBLP IS'!F25,'DBW IS'!F24)</f>
        <v>-50.28</v>
      </c>
      <c r="H42" s="15">
        <f>SUM('DB IS'!G34,'DBLP IS'!G25,'DBW IS'!G24)</f>
        <v>-44.4</v>
      </c>
      <c r="I42" s="15">
        <f>SUM('DB IS'!H34,'DBLP IS'!H25,'DBW IS'!H24)</f>
        <v>-50.28</v>
      </c>
      <c r="J42" s="15">
        <f>SUM('DB IS'!I34,'DBLP IS'!I25,'DBW IS'!I24)</f>
        <v>-50.28</v>
      </c>
      <c r="K42" s="15">
        <f>SUM('DB IS'!J34,'DBLP IS'!J25,'DBW IS'!J24)</f>
        <v>-75.42</v>
      </c>
      <c r="L42" s="15">
        <f>SUM('DB IS'!K34,'DBLP IS'!K25,'DBW IS'!K24)</f>
        <v>-50.28</v>
      </c>
      <c r="M42" s="15">
        <f>SUM('DB IS'!L34,'DBLP IS'!L25,'DBW IS'!L24)</f>
        <v>17.11</v>
      </c>
      <c r="N42" s="15">
        <f>SUM('DB IS'!M34,'DBLP IS'!M25,'DBW IS'!M24)</f>
        <v>-44.4</v>
      </c>
      <c r="O42" s="15">
        <f>SUM('DB IS'!N34,'DBLP IS'!N25,'DBW IS'!N24)</f>
        <v>3166.48</v>
      </c>
      <c r="P42" s="15">
        <f>SUM('DB IS'!O34,'DBLP IS'!O25,'DBW IS'!O24)</f>
        <v>-19.260000000000002</v>
      </c>
      <c r="Q42" s="15">
        <f>SUM('DB IS'!P34,'DBLP IS'!P25,'DBW IS'!P24)</f>
        <v>-5.88</v>
      </c>
      <c r="R42" s="15">
        <f>SUM('DB IS'!Q34,'DBLP IS'!Q25,'DBW IS'!Q24)</f>
        <v>-11.76</v>
      </c>
      <c r="S42" s="15">
        <f>SUM('DB IS'!R34,'DBLP IS'!R25,'DBW IS'!R24)</f>
        <v>-11.76</v>
      </c>
      <c r="T42" s="15">
        <f>SUM('DB IS'!S34,'DBLP IS'!S25,'DBW IS'!S24)</f>
        <v>-11.76</v>
      </c>
      <c r="U42" s="15">
        <f>SUM('DB IS'!T34,'DBLP IS'!T25,'DBW IS'!T24)</f>
        <v>-11.76</v>
      </c>
      <c r="V42" s="15">
        <f>SUM('DB IS'!U34,'DBLP IS'!U25,'DBW IS'!U24)</f>
        <v>88.24</v>
      </c>
      <c r="W42" s="15">
        <f>SUM('DB IS'!V34,'DBLP IS'!V25,'DBW IS'!V24)</f>
        <v>82.36</v>
      </c>
      <c r="X42" s="15">
        <f>SUM('DB IS'!W34,'DBLP IS'!W25,'DBW IS'!W24)</f>
        <v>-11.76</v>
      </c>
      <c r="Y42" s="15">
        <f>SUM('DB IS'!X34,'DBLP IS'!X25,'DBW IS'!X24)</f>
        <v>-11.76</v>
      </c>
      <c r="Z42" s="15">
        <f>SUM('DB IS'!Y34,'DBLP IS'!Y25,'DBW IS'!Y24)</f>
        <v>-11.76</v>
      </c>
      <c r="AA42" s="15">
        <f>SUM('DB IS'!Z34,'DBLP IS'!Z25,'DBW IS'!Z24)</f>
        <v>-2.3200000000000003</v>
      </c>
      <c r="AB42" s="15">
        <f>SUM('DB IS'!AA34,'DBLP IS'!AA25,'DBW IS'!AA24)</f>
        <v>-17.64</v>
      </c>
      <c r="AC42" s="15">
        <f>SUM('DB IS'!AB34,'DBLP IS'!AB25,'DBW IS'!AB24)</f>
        <v>-5.88</v>
      </c>
      <c r="AD42" s="15">
        <f>SUM('DB IS'!AC34,'DBLP IS'!AC25,'DBW IS'!AC24)</f>
        <v>0</v>
      </c>
      <c r="AE42" s="15">
        <f>SUM('DB IS'!AD34,'DBLP IS'!AD25,'DBW IS'!AD24)</f>
        <v>0</v>
      </c>
      <c r="AF42" s="15">
        <f>SUM('DB IS'!AE34,'DBLP IS'!AE25,'DBW IS'!AE24)</f>
        <v>0</v>
      </c>
      <c r="AG42" s="15">
        <f>SUM('DB IS'!AF34,'DBLP IS'!AF25,'DBW IS'!AF24)</f>
        <v>0</v>
      </c>
      <c r="AI42" s="15">
        <f t="shared" si="16"/>
        <v>2680.79</v>
      </c>
      <c r="AJ42" s="15">
        <f t="shared" si="17"/>
        <v>60.819999999999993</v>
      </c>
      <c r="AK42" s="15">
        <f t="shared" si="18"/>
        <v>-23.52</v>
      </c>
      <c r="AL42" s="15">
        <f t="shared" si="19"/>
        <v>-47.04</v>
      </c>
    </row>
    <row r="43" spans="2:38" s="12" customFormat="1" x14ac:dyDescent="0.25">
      <c r="B43" s="24" t="s">
        <v>66</v>
      </c>
      <c r="C43" s="25">
        <v>61011</v>
      </c>
      <c r="D43" s="15">
        <f>SUM('DB IS'!C35,'DBWFB IS'!C29)</f>
        <v>-47.519999999999982</v>
      </c>
      <c r="E43" s="15">
        <f>SUM('DB IS'!D35,'DBWFB IS'!D29)</f>
        <v>-50.420000000000016</v>
      </c>
      <c r="F43" s="15">
        <f>SUM('DB IS'!E35,'DBWFB IS'!E29)</f>
        <v>-345.54</v>
      </c>
      <c r="G43" s="15">
        <f>SUM('DB IS'!F35,'DBWFB IS'!F29)</f>
        <v>249.20000000000002</v>
      </c>
      <c r="H43" s="15">
        <f>SUM('DB IS'!G35,'DBWFB IS'!G29)</f>
        <v>14.539999999999992</v>
      </c>
      <c r="I43" s="15">
        <f>SUM('DB IS'!H35,'DBWFB IS'!H29)</f>
        <v>14.539999999999992</v>
      </c>
      <c r="J43" s="15">
        <f>SUM('DB IS'!I35,'DBWFB IS'!I29)</f>
        <v>-20.680000000000035</v>
      </c>
      <c r="K43" s="15">
        <f>SUM('DB IS'!J35,'DBWFB IS'!J29)</f>
        <v>-272.34000000000003</v>
      </c>
      <c r="L43" s="15">
        <f>SUM('DB IS'!K35,'DBWFB IS'!K29)</f>
        <v>415.92</v>
      </c>
      <c r="M43" s="15">
        <f>SUM('DB IS'!L35,'DBWFB IS'!L29)</f>
        <v>140.07999999999998</v>
      </c>
      <c r="N43" s="15">
        <f>SUM('DB IS'!M35,'DBWFB IS'!M29)</f>
        <v>37.479999999999961</v>
      </c>
      <c r="O43" s="15">
        <f>SUM('DB IS'!N35,'DBWFB IS'!N29)</f>
        <v>37.479999999999961</v>
      </c>
      <c r="P43" s="15">
        <f>SUM('DB IS'!O35,'DBWFB IS'!O29)</f>
        <v>-200.1</v>
      </c>
      <c r="Q43" s="15">
        <f>SUM('DB IS'!P35,'DBWFB IS'!P29)</f>
        <v>293.8</v>
      </c>
      <c r="R43" s="15">
        <f>SUM('DB IS'!Q35,'DBWFB IS'!Q29)</f>
        <v>-26.080000000000013</v>
      </c>
      <c r="S43" s="15">
        <f>SUM('DB IS'!R35,'DBWFB IS'!R29)</f>
        <v>-26.080000000000013</v>
      </c>
      <c r="T43" s="15">
        <f>SUM('DB IS'!S35,'DBWFB IS'!S29)</f>
        <v>-2.3200000000000216</v>
      </c>
      <c r="U43" s="15">
        <f>SUM('DB IS'!T35,'DBWFB IS'!T29)</f>
        <v>-11.080000000000013</v>
      </c>
      <c r="V43" s="15">
        <f>SUM('DB IS'!U35,'DBWFB IS'!U29)</f>
        <v>-26.080000000000013</v>
      </c>
      <c r="W43" s="15">
        <f>SUM('DB IS'!V35,'DBWFB IS'!V29)</f>
        <v>-247.92</v>
      </c>
      <c r="X43" s="15">
        <f>SUM('DB IS'!W35,'DBWFB IS'!W29)</f>
        <v>317.56</v>
      </c>
      <c r="Y43" s="15">
        <f>SUM('DB IS'!X35,'DBWFB IS'!X29)</f>
        <v>61.240000000000009</v>
      </c>
      <c r="Z43" s="15">
        <f>SUM('DB IS'!Y35,'DBWFB IS'!Y29)</f>
        <v>85</v>
      </c>
      <c r="AA43" s="15">
        <f>SUM('DB IS'!Z35,'DBWFB IS'!Z29)</f>
        <v>85</v>
      </c>
      <c r="AB43" s="15">
        <f>SUM('DB IS'!AA35,'DBWFB IS'!AA29)</f>
        <v>-128.82</v>
      </c>
      <c r="AC43" s="15">
        <f>SUM('DB IS'!AB35,'DBWFB IS'!AB29)</f>
        <v>341.32</v>
      </c>
      <c r="AD43" s="15">
        <f>SUM('DB IS'!AC35,'DBWFB IS'!AC29)</f>
        <v>85</v>
      </c>
      <c r="AE43" s="15">
        <f>SUM('DB IS'!AD35,'DBWFB IS'!AD29)</f>
        <v>85</v>
      </c>
      <c r="AF43" s="15">
        <f>SUM('DB IS'!AE35,'DBWFB IS'!AE29)</f>
        <v>61.240000000000009</v>
      </c>
      <c r="AG43" s="15">
        <f>SUM('DB IS'!AF35,'DBWFB IS'!AF29)</f>
        <v>37.479999999999961</v>
      </c>
      <c r="AI43" s="15">
        <f t="shared" si="16"/>
        <v>172.73999999999984</v>
      </c>
      <c r="AJ43" s="15">
        <f t="shared" si="17"/>
        <v>302.93999999999994</v>
      </c>
      <c r="AK43" s="15">
        <f t="shared" si="18"/>
        <v>481.21999999999997</v>
      </c>
      <c r="AL43" s="15">
        <f t="shared" si="19"/>
        <v>962.44</v>
      </c>
    </row>
    <row r="44" spans="2:38" s="12" customFormat="1" x14ac:dyDescent="0.25">
      <c r="B44" s="24" t="s">
        <v>67</v>
      </c>
      <c r="C44" s="25">
        <v>61012</v>
      </c>
      <c r="D44" s="15">
        <f>SUM('DB IS'!C36)</f>
        <v>1855.51</v>
      </c>
      <c r="E44" s="15">
        <f>SUM('DB IS'!D36)</f>
        <v>4788.1099999999997</v>
      </c>
      <c r="F44" s="15">
        <f>SUM('DB IS'!E36)</f>
        <v>2148.11</v>
      </c>
      <c r="G44" s="15">
        <f>SUM('DB IS'!F36)</f>
        <v>2148.11</v>
      </c>
      <c r="H44" s="15">
        <f>SUM('DB IS'!G36)</f>
        <v>2148.11</v>
      </c>
      <c r="I44" s="15">
        <f>SUM('DB IS'!H36)</f>
        <v>2148.11</v>
      </c>
      <c r="J44" s="15">
        <f>SUM('DB IS'!I36)</f>
        <v>2148.11</v>
      </c>
      <c r="K44" s="15">
        <f>SUM('DB IS'!J36)</f>
        <v>2148.11</v>
      </c>
      <c r="L44" s="15">
        <f>SUM('DB IS'!K36)</f>
        <v>2148.11</v>
      </c>
      <c r="M44" s="15">
        <f>SUM('DB IS'!L36)</f>
        <v>2148.11</v>
      </c>
      <c r="N44" s="15">
        <f>SUM('DB IS'!M36)</f>
        <v>2148.11</v>
      </c>
      <c r="O44" s="15">
        <f>SUM('DB IS'!N36)</f>
        <v>2483.65</v>
      </c>
      <c r="P44" s="15">
        <f>SUM('DB IS'!O36)</f>
        <v>2471.85</v>
      </c>
      <c r="Q44" s="15">
        <f>SUM('DB IS'!P36)</f>
        <v>2927.45</v>
      </c>
      <c r="R44" s="15">
        <f>SUM('DB IS'!Q36)</f>
        <v>2892.45</v>
      </c>
      <c r="S44" s="15">
        <f>SUM('DB IS'!R36)</f>
        <v>2892.45</v>
      </c>
      <c r="T44" s="15">
        <f>SUM('DB IS'!S36)</f>
        <v>2892.45</v>
      </c>
      <c r="U44" s="15">
        <f>SUM('DB IS'!T36)</f>
        <v>2892.45</v>
      </c>
      <c r="V44" s="15">
        <f>SUM('DB IS'!U36)</f>
        <v>2892.45</v>
      </c>
      <c r="W44" s="15">
        <f>SUM('DB IS'!V36)</f>
        <v>2668.45</v>
      </c>
      <c r="X44" s="15">
        <f>SUM('DB IS'!W36)</f>
        <v>2668.45</v>
      </c>
      <c r="Y44" s="15">
        <f>SUM('DB IS'!X36)</f>
        <v>2668.45</v>
      </c>
      <c r="Z44" s="15">
        <f>SUM('DB IS'!Y36)</f>
        <v>3057.45</v>
      </c>
      <c r="AA44" s="15">
        <f>SUM('DB IS'!Z36)</f>
        <v>-80</v>
      </c>
      <c r="AB44" s="15">
        <f>SUM('DB IS'!AA36)</f>
        <v>0</v>
      </c>
      <c r="AC44" s="15">
        <f>SUM('DB IS'!AB36)</f>
        <v>-1955</v>
      </c>
      <c r="AD44" s="15">
        <f>SUM('DB IS'!AC36)</f>
        <v>0</v>
      </c>
      <c r="AE44" s="15">
        <f>SUM('DB IS'!AD36)</f>
        <v>0</v>
      </c>
      <c r="AF44" s="15">
        <f>SUM('DB IS'!AE36)</f>
        <v>0</v>
      </c>
      <c r="AG44" s="15">
        <f>SUM('DB IS'!AF36)</f>
        <v>0</v>
      </c>
      <c r="AI44" s="15">
        <f t="shared" si="16"/>
        <v>28460.260000000006</v>
      </c>
      <c r="AJ44" s="15">
        <f t="shared" si="17"/>
        <v>30844.350000000006</v>
      </c>
      <c r="AK44" s="15">
        <f t="shared" si="18"/>
        <v>-1955</v>
      </c>
      <c r="AL44" s="15">
        <f t="shared" si="19"/>
        <v>-3910</v>
      </c>
    </row>
    <row r="45" spans="2:38" s="12" customFormat="1" x14ac:dyDescent="0.25">
      <c r="B45" s="24" t="s">
        <v>68</v>
      </c>
      <c r="C45" s="25">
        <v>61013</v>
      </c>
      <c r="D45" s="15">
        <f>SUM('DB IS'!C37,'DBWFB IS'!C40)</f>
        <v>177</v>
      </c>
      <c r="E45" s="15">
        <f>SUM('DB IS'!D37,'DBWFB IS'!D40)</f>
        <v>10</v>
      </c>
      <c r="F45" s="15">
        <f>SUM('DB IS'!E37,'DBWFB IS'!E40)</f>
        <v>0</v>
      </c>
      <c r="G45" s="15">
        <f>SUM('DB IS'!F37,'DBWFB IS'!F40)</f>
        <v>0</v>
      </c>
      <c r="H45" s="15">
        <f>SUM('DB IS'!G37,'DBWFB IS'!G40)</f>
        <v>0</v>
      </c>
      <c r="I45" s="15">
        <f>SUM('DB IS'!H37,'DBWFB IS'!H40)</f>
        <v>0</v>
      </c>
      <c r="J45" s="15">
        <f>SUM('DB IS'!I37,'DBWFB IS'!I40)</f>
        <v>100</v>
      </c>
      <c r="K45" s="15">
        <f>SUM('DB IS'!J37,'DBWFB IS'!J40)</f>
        <v>0</v>
      </c>
      <c r="L45" s="15">
        <f>SUM('DB IS'!K37,'DBWFB IS'!K40)</f>
        <v>0</v>
      </c>
      <c r="M45" s="15">
        <f>SUM('DB IS'!L37,'DBWFB IS'!L40)</f>
        <v>453</v>
      </c>
      <c r="N45" s="15">
        <f>SUM('DB IS'!M37,'DBWFB IS'!M40)</f>
        <v>354</v>
      </c>
      <c r="O45" s="15">
        <f>SUM('DB IS'!N37,'DBWFB IS'!N40)</f>
        <v>0</v>
      </c>
      <c r="P45" s="15">
        <f>SUM('DB IS'!O37,'DBWFB IS'!O40)</f>
        <v>177</v>
      </c>
      <c r="Q45" s="15">
        <f>SUM('DB IS'!P37,'DBWFB IS'!P40)</f>
        <v>0</v>
      </c>
      <c r="R45" s="15">
        <f>SUM('DB IS'!Q37,'DBWFB IS'!Q40)</f>
        <v>0</v>
      </c>
      <c r="S45" s="15">
        <f>SUM('DB IS'!R37,'DBWFB IS'!R40)</f>
        <v>0</v>
      </c>
      <c r="T45" s="15">
        <f>SUM('DB IS'!S37,'DBWFB IS'!S40)</f>
        <v>0</v>
      </c>
      <c r="U45" s="15">
        <f>SUM('DB IS'!T37,'DBWFB IS'!T40)</f>
        <v>0</v>
      </c>
      <c r="V45" s="15">
        <f>SUM('DB IS'!U37,'DBWFB IS'!U40)</f>
        <v>875</v>
      </c>
      <c r="W45" s="15">
        <f>SUM('DB IS'!V37,'DBWFB IS'!V40)</f>
        <v>0</v>
      </c>
      <c r="X45" s="15">
        <f>SUM('DB IS'!W37,'DBWFB IS'!W40)</f>
        <v>0</v>
      </c>
      <c r="Y45" s="15">
        <f>SUM('DB IS'!X37,'DBWFB IS'!X40)</f>
        <v>0</v>
      </c>
      <c r="Z45" s="15">
        <f>SUM('DB IS'!Y37,'DBWFB IS'!Y40)</f>
        <v>729</v>
      </c>
      <c r="AA45" s="15">
        <f>SUM('DB IS'!Z37,'DBWFB IS'!Z40)</f>
        <v>0</v>
      </c>
      <c r="AB45" s="15">
        <f>SUM('DB IS'!AA37,'DBWFB IS'!AA40)</f>
        <v>197</v>
      </c>
      <c r="AC45" s="15">
        <f>SUM('DB IS'!AB37,'DBWFB IS'!AB40)</f>
        <v>0</v>
      </c>
      <c r="AD45" s="15">
        <f>SUM('DB IS'!AC37,'DBWFB IS'!AC40)</f>
        <v>0</v>
      </c>
      <c r="AE45" s="15">
        <f>SUM('DB IS'!AD37,'DBWFB IS'!AD40)</f>
        <v>0</v>
      </c>
      <c r="AF45" s="15">
        <f>SUM('DB IS'!AE37,'DBWFB IS'!AE40)</f>
        <v>0</v>
      </c>
      <c r="AG45" s="15">
        <f>SUM('DB IS'!AF37,'DBWFB IS'!AF40)</f>
        <v>0</v>
      </c>
      <c r="AI45" s="15">
        <f t="shared" si="16"/>
        <v>1094</v>
      </c>
      <c r="AJ45" s="15">
        <f t="shared" si="17"/>
        <v>1781</v>
      </c>
      <c r="AK45" s="15">
        <f t="shared" si="18"/>
        <v>197</v>
      </c>
      <c r="AL45" s="15">
        <f t="shared" si="19"/>
        <v>394</v>
      </c>
    </row>
    <row r="46" spans="2:38" s="12" customFormat="1" x14ac:dyDescent="0.25">
      <c r="B46" s="24" t="s">
        <v>69</v>
      </c>
      <c r="C46" s="25">
        <v>61014</v>
      </c>
      <c r="D46" s="15">
        <f>SUM('DB IS'!C38,'DBLP IS'!C26,'DBRN IS'!C27,'DBW IS'!C25,'DBWFB IS'!C30,'DBWFB IS'!C31)</f>
        <v>2757.97</v>
      </c>
      <c r="E46" s="15">
        <f>SUM('DB IS'!D38,'DBLP IS'!D26,'DBRN IS'!D27,'DBW IS'!D25,'DBWFB IS'!D30,'DBWFB IS'!D31)</f>
        <v>874.05</v>
      </c>
      <c r="F46" s="15">
        <f>SUM('DB IS'!E38,'DBLP IS'!E26,'DBRN IS'!E27,'DBW IS'!E25,'DBWFB IS'!E30,'DBWFB IS'!E31)</f>
        <v>1458.8899999999999</v>
      </c>
      <c r="G46" s="15">
        <f>SUM('DB IS'!F38,'DBLP IS'!F26,'DBRN IS'!F27,'DBW IS'!F25,'DBWFB IS'!F30,'DBWFB IS'!F31)</f>
        <v>657.02</v>
      </c>
      <c r="H46" s="15">
        <f>SUM('DB IS'!G38,'DBLP IS'!G26,'DBRN IS'!G27,'DBW IS'!G25,'DBWFB IS'!G30,'DBWFB IS'!G31)</f>
        <v>264.37</v>
      </c>
      <c r="I46" s="15">
        <f>SUM('DB IS'!H38,'DBLP IS'!H26,'DBRN IS'!H27,'DBW IS'!H25,'DBWFB IS'!H30,'DBWFB IS'!H31)</f>
        <v>1635.32</v>
      </c>
      <c r="J46" s="15">
        <f>SUM('DB IS'!I38,'DBLP IS'!I26,'DBRN IS'!I27,'DBW IS'!I25,'DBWFB IS'!I30,'DBWFB IS'!I31)</f>
        <v>1171.01</v>
      </c>
      <c r="K46" s="15">
        <f>SUM('DB IS'!J38,'DBLP IS'!J26,'DBRN IS'!J27,'DBW IS'!J25,'DBWFB IS'!J30,'DBWFB IS'!J31)</f>
        <v>907.58</v>
      </c>
      <c r="L46" s="15">
        <f>SUM('DB IS'!K38,'DBLP IS'!K26,'DBRN IS'!K27,'DBW IS'!K25,'DBWFB IS'!K30,'DBWFB IS'!K31)</f>
        <v>944.4</v>
      </c>
      <c r="M46" s="15">
        <f>SUM('DB IS'!L38,'DBLP IS'!L26,'DBRN IS'!L27,'DBW IS'!L25,'DBWFB IS'!L30,'DBWFB IS'!L31)</f>
        <v>1403.17</v>
      </c>
      <c r="N46" s="15">
        <f>SUM('DB IS'!M38,'DBLP IS'!M26,'DBRN IS'!M27,'DBW IS'!M25,'DBWFB IS'!M30,'DBWFB IS'!M31)</f>
        <v>2493.89</v>
      </c>
      <c r="O46" s="15">
        <f>SUM('DB IS'!N38,'DBLP IS'!N26,'DBRN IS'!N27,'DBW IS'!N25,'DBWFB IS'!N30,'DBWFB IS'!N31)</f>
        <v>54498.39</v>
      </c>
      <c r="P46" s="15">
        <f>SUM('DB IS'!O38,'DBLP IS'!O26,'DBRN IS'!O27,'DBW IS'!O25,'DBWFB IS'!O30,'DBWFB IS'!O31)</f>
        <v>5757.7199999999993</v>
      </c>
      <c r="Q46" s="15">
        <f>SUM('DB IS'!P38,'DBLP IS'!P26,'DBRN IS'!P27,'DBW IS'!P25,'DBWFB IS'!P30,'DBWFB IS'!P31)</f>
        <v>8009.0700000000015</v>
      </c>
      <c r="R46" s="15">
        <f>SUM('DB IS'!Q38,'DBLP IS'!Q26,'DBRN IS'!Q27,'DBW IS'!Q25,'DBWFB IS'!Q30,'DBWFB IS'!Q31)</f>
        <v>8691.1</v>
      </c>
      <c r="S46" s="15">
        <f>SUM('DB IS'!R38,'DBLP IS'!R26,'DBRN IS'!R27,'DBW IS'!R25,'DBWFB IS'!R30,'DBWFB IS'!R31)</f>
        <v>9917.06</v>
      </c>
      <c r="T46" s="15">
        <f>SUM('DB IS'!S38,'DBLP IS'!S26,'DBRN IS'!S27,'DBW IS'!S25,'DBWFB IS'!S30,'DBWFB IS'!S31)</f>
        <v>6582.2100000000009</v>
      </c>
      <c r="U46" s="15">
        <f>SUM('DB IS'!T38,'DBLP IS'!T26,'DBRN IS'!T27,'DBW IS'!T25,'DBWFB IS'!T30,'DBWFB IS'!T31)</f>
        <v>9448.69</v>
      </c>
      <c r="V46" s="15">
        <f>SUM('DB IS'!U38,'DBLP IS'!U26,'DBRN IS'!U27,'DBW IS'!U25,'DBWFB IS'!U30,'DBWFB IS'!U31)</f>
        <v>45463.03</v>
      </c>
      <c r="W46" s="15">
        <f>SUM('DB IS'!V38,'DBLP IS'!V26,'DBRN IS'!V27,'DBW IS'!V25,'DBWFB IS'!V30,'DBWFB IS'!V31)</f>
        <v>4334.83</v>
      </c>
      <c r="X46" s="15">
        <f>SUM('DB IS'!W38,'DBLP IS'!W26,'DBRN IS'!W27,'DBW IS'!W25,'DBWFB IS'!W30,'DBWFB IS'!W31)</f>
        <v>12408.34</v>
      </c>
      <c r="Y46" s="15">
        <f>SUM('DB IS'!X38,'DBLP IS'!X26,'DBRN IS'!X27,'DBW IS'!X25,'DBWFB IS'!X30,'DBWFB IS'!X31)</f>
        <v>13207.33</v>
      </c>
      <c r="Z46" s="15">
        <f>SUM('DB IS'!Y38,'DBLP IS'!Y26,'DBRN IS'!Y27,'DBW IS'!Y25,'DBWFB IS'!Y30,'DBWFB IS'!Y31)</f>
        <v>15407.550000000003</v>
      </c>
      <c r="AA46" s="15">
        <f>SUM('DB IS'!Z38,'DBLP IS'!Z26,'DBRN IS'!Z27,'DBW IS'!Z25,'DBWFB IS'!Z30,'DBWFB IS'!Z31)</f>
        <v>25408.45</v>
      </c>
      <c r="AB46" s="15">
        <f>SUM('DB IS'!AA38,'DBLP IS'!AA26,'DBRN IS'!AA27,'DBW IS'!AA25,'DBWFB IS'!AA30,'DBWFB IS'!AA31)</f>
        <v>2788.13</v>
      </c>
      <c r="AC46" s="15">
        <f>SUM('DB IS'!AB38,'DBLP IS'!AB26,'DBRN IS'!AB27,'DBW IS'!AB25,'DBWFB IS'!AB30,'DBWFB IS'!AB31)</f>
        <v>933.06000000000006</v>
      </c>
      <c r="AD46" s="15">
        <f>SUM('DB IS'!AC38,'DBLP IS'!AC26,'DBRN IS'!AC27,'DBW IS'!AC25,'DBWFB IS'!AC30,'DBWFB IS'!AC31)</f>
        <v>102.49</v>
      </c>
      <c r="AE46" s="15">
        <f>SUM('DB IS'!AD38,'DBLP IS'!AD26,'DBRN IS'!AD27,'DBW IS'!AD25,'DBWFB IS'!AD30,'DBWFB IS'!AD31)</f>
        <v>752.49</v>
      </c>
      <c r="AF46" s="15">
        <f>SUM('DB IS'!AE38,'DBLP IS'!AE26,'DBRN IS'!AE27,'DBW IS'!AE25,'DBWFB IS'!AE30,'DBWFB IS'!AE31)</f>
        <v>2.4900000000000002</v>
      </c>
      <c r="AG46" s="15">
        <f>SUM('DB IS'!AF38,'DBLP IS'!AF26,'DBRN IS'!AF27,'DBW IS'!AF25,'DBWFB IS'!AF30,'DBWFB IS'!AF31)</f>
        <v>80.489999999999995</v>
      </c>
      <c r="AI46" s="15">
        <f t="shared" si="16"/>
        <v>69066.06</v>
      </c>
      <c r="AJ46" s="15">
        <f t="shared" si="17"/>
        <v>164635.38</v>
      </c>
      <c r="AK46" s="15">
        <f t="shared" si="18"/>
        <v>4659.1499999999996</v>
      </c>
      <c r="AL46" s="15">
        <f t="shared" si="19"/>
        <v>9318.2999999999993</v>
      </c>
    </row>
    <row r="47" spans="2:38" s="12" customFormat="1" x14ac:dyDescent="0.25">
      <c r="B47" s="24" t="s">
        <v>70</v>
      </c>
      <c r="C47" s="25">
        <v>61015</v>
      </c>
      <c r="D47" s="15">
        <f>SUM('DB IS'!C39,'DBWFB IS'!C32)</f>
        <v>134.82</v>
      </c>
      <c r="E47" s="15">
        <f>SUM('DB IS'!D39,'DBWFB IS'!D32)</f>
        <v>100.64</v>
      </c>
      <c r="F47" s="15">
        <f>SUM('DB IS'!E39,'DBWFB IS'!E32)</f>
        <v>0</v>
      </c>
      <c r="G47" s="15">
        <f>SUM('DB IS'!F39,'DBWFB IS'!F32)</f>
        <v>138.35</v>
      </c>
      <c r="H47" s="15">
        <f>SUM('DB IS'!G39,'DBWFB IS'!G32)</f>
        <v>226.76</v>
      </c>
      <c r="I47" s="15">
        <f>SUM('DB IS'!H39,'DBWFB IS'!H32)</f>
        <v>79.040000000000006</v>
      </c>
      <c r="J47" s="15">
        <f>SUM('DB IS'!I39,'DBWFB IS'!I32)</f>
        <v>0</v>
      </c>
      <c r="K47" s="15">
        <f>SUM('DB IS'!J39,'DBWFB IS'!J32)</f>
        <v>0</v>
      </c>
      <c r="L47" s="15">
        <f>SUM('DB IS'!K39,'DBWFB IS'!K32)</f>
        <v>52.14</v>
      </c>
      <c r="M47" s="15">
        <f>SUM('DB IS'!L39,'DBWFB IS'!L32)</f>
        <v>0</v>
      </c>
      <c r="N47" s="15">
        <f>SUM('DB IS'!M39,'DBWFB IS'!M32)</f>
        <v>0</v>
      </c>
      <c r="O47" s="15">
        <f>SUM('DB IS'!N39,'DBWFB IS'!N32)</f>
        <v>51.87</v>
      </c>
      <c r="P47" s="15">
        <f>SUM('DB IS'!O39,'DBWFB IS'!O32)</f>
        <v>150.4</v>
      </c>
      <c r="Q47" s="15">
        <f>SUM('DB IS'!P39,'DBWFB IS'!P32)</f>
        <v>31.05</v>
      </c>
      <c r="R47" s="15">
        <f>SUM('DB IS'!Q39,'DBWFB IS'!Q32)</f>
        <v>4.25</v>
      </c>
      <c r="S47" s="15">
        <f>SUM('DB IS'!R39,'DBWFB IS'!R32)</f>
        <v>94.54</v>
      </c>
      <c r="T47" s="15">
        <f>SUM('DB IS'!S39,'DBWFB IS'!S32)</f>
        <v>66.239999999999995</v>
      </c>
      <c r="U47" s="15">
        <f>SUM('DB IS'!T39,'DBWFB IS'!T32)</f>
        <v>12.5</v>
      </c>
      <c r="V47" s="15">
        <f>SUM('DB IS'!U39,'DBWFB IS'!U32)</f>
        <v>27.95</v>
      </c>
      <c r="W47" s="15">
        <f>SUM('DB IS'!V39,'DBWFB IS'!V32)</f>
        <v>0</v>
      </c>
      <c r="X47" s="15">
        <f>SUM('DB IS'!W39,'DBWFB IS'!W32)</f>
        <v>4.13</v>
      </c>
      <c r="Y47" s="15">
        <f>SUM('DB IS'!X39,'DBWFB IS'!X32)</f>
        <v>0</v>
      </c>
      <c r="Z47" s="15">
        <f>SUM('DB IS'!Y39,'DBWFB IS'!Y32)</f>
        <v>0</v>
      </c>
      <c r="AA47" s="15">
        <f>SUM('DB IS'!Z39,'DBWFB IS'!Z32)</f>
        <v>247.02</v>
      </c>
      <c r="AB47" s="15">
        <f>SUM('DB IS'!AA39,'DBWFB IS'!AA32)</f>
        <v>15.29</v>
      </c>
      <c r="AC47" s="15">
        <f>SUM('DB IS'!AB39,'DBWFB IS'!AB32)</f>
        <v>0</v>
      </c>
      <c r="AD47" s="15">
        <f>SUM('DB IS'!AC39,'DBWFB IS'!AC32)</f>
        <v>0</v>
      </c>
      <c r="AE47" s="15">
        <f>SUM('DB IS'!AD39,'DBWFB IS'!AD32)</f>
        <v>0</v>
      </c>
      <c r="AF47" s="15">
        <f>SUM('DB IS'!AE39,'DBWFB IS'!AE32)</f>
        <v>0</v>
      </c>
      <c r="AG47" s="15">
        <f>SUM('DB IS'!AF39,'DBWFB IS'!AF32)</f>
        <v>0</v>
      </c>
      <c r="AI47" s="15">
        <f t="shared" si="16"/>
        <v>783.61999999999989</v>
      </c>
      <c r="AJ47" s="15">
        <f t="shared" si="17"/>
        <v>638.08000000000004</v>
      </c>
      <c r="AK47" s="15">
        <f t="shared" si="18"/>
        <v>15.29</v>
      </c>
      <c r="AL47" s="15">
        <f t="shared" si="19"/>
        <v>30.58</v>
      </c>
    </row>
    <row r="48" spans="2:38" s="12" customFormat="1" x14ac:dyDescent="0.25">
      <c r="B48" s="24" t="s">
        <v>71</v>
      </c>
      <c r="C48" s="25">
        <v>61016</v>
      </c>
      <c r="D48" s="15">
        <f>SUM('DB IS'!C40,'DBW IS'!C26)</f>
        <v>0</v>
      </c>
      <c r="E48" s="15">
        <f>SUM('DB IS'!D40,'DBW IS'!D26)</f>
        <v>0</v>
      </c>
      <c r="F48" s="15">
        <f>SUM('DB IS'!E40,'DBW IS'!E26)</f>
        <v>679.4</v>
      </c>
      <c r="G48" s="15">
        <f>SUM('DB IS'!F40,'DBW IS'!F26)</f>
        <v>-431.4</v>
      </c>
      <c r="H48" s="15">
        <f>SUM('DB IS'!G40,'DBW IS'!G26)</f>
        <v>94.37</v>
      </c>
      <c r="I48" s="15">
        <f>SUM('DB IS'!H40,'DBW IS'!H26)</f>
        <v>-20</v>
      </c>
      <c r="J48" s="15">
        <f>SUM('DB IS'!I40,'DBW IS'!I26)</f>
        <v>0</v>
      </c>
      <c r="K48" s="15">
        <f>SUM('DB IS'!J40,'DBW IS'!J26)</f>
        <v>-86.78</v>
      </c>
      <c r="L48" s="15">
        <f>SUM('DB IS'!K40,'DBW IS'!K26)</f>
        <v>-20</v>
      </c>
      <c r="M48" s="15">
        <f>SUM('DB IS'!L40,'DBW IS'!L26)</f>
        <v>1214.21</v>
      </c>
      <c r="N48" s="15">
        <f>SUM('DB IS'!M40,'DBW IS'!M26)</f>
        <v>1014.07</v>
      </c>
      <c r="O48" s="15">
        <f>SUM('DB IS'!N40,'DBW IS'!N26)</f>
        <v>3766.8</v>
      </c>
      <c r="P48" s="15">
        <f>SUM('DB IS'!O40,'DBW IS'!O26)</f>
        <v>-10</v>
      </c>
      <c r="Q48" s="15">
        <f>SUM('DB IS'!P40,'DBW IS'!P26)</f>
        <v>43.16</v>
      </c>
      <c r="R48" s="15">
        <f>SUM('DB IS'!Q40,'DBW IS'!Q26)</f>
        <v>86.32</v>
      </c>
      <c r="S48" s="15">
        <f>SUM('DB IS'!R40,'DBW IS'!R26)</f>
        <v>215.8</v>
      </c>
      <c r="T48" s="15">
        <f>SUM('DB IS'!S40,'DBW IS'!S26)</f>
        <v>217.96</v>
      </c>
      <c r="U48" s="15">
        <f>SUM('DB IS'!T40,'DBW IS'!T26)</f>
        <v>181.27</v>
      </c>
      <c r="V48" s="15">
        <f>SUM('DB IS'!U40,'DBW IS'!U26)</f>
        <v>984.46</v>
      </c>
      <c r="W48" s="15">
        <f>SUM('DB IS'!V40,'DBW IS'!V26)</f>
        <v>171.56</v>
      </c>
      <c r="X48" s="15">
        <f>SUM('DB IS'!W40,'DBW IS'!W26)</f>
        <v>188.39</v>
      </c>
      <c r="Y48" s="15">
        <f>SUM('DB IS'!X40,'DBW IS'!X26)</f>
        <v>113.08</v>
      </c>
      <c r="Z48" s="15">
        <f>SUM('DB IS'!Y40,'DBW IS'!Y26)</f>
        <v>282.64999999999998</v>
      </c>
      <c r="AA48" s="15">
        <f>SUM('DB IS'!Z40,'DBW IS'!Z26)</f>
        <v>197.3</v>
      </c>
      <c r="AB48" s="15">
        <f>SUM('DB IS'!AA40,'DBW IS'!AA26)</f>
        <v>266.83999999999997</v>
      </c>
      <c r="AC48" s="15">
        <f>SUM('DB IS'!AB40,'DBW IS'!AB26)</f>
        <v>14.88</v>
      </c>
      <c r="AD48" s="15">
        <f>SUM('DB IS'!AC40,'DBW IS'!AC26)</f>
        <v>0</v>
      </c>
      <c r="AE48" s="15">
        <f>SUM('DB IS'!AD40,'DBW IS'!AD26)</f>
        <v>0</v>
      </c>
      <c r="AF48" s="15">
        <f>SUM('DB IS'!AE40,'DBW IS'!AE26)</f>
        <v>0</v>
      </c>
      <c r="AG48" s="15">
        <f>SUM('DB IS'!AF40,'DBW IS'!AF26)</f>
        <v>0</v>
      </c>
      <c r="AI48" s="15">
        <f t="shared" si="16"/>
        <v>6210.67</v>
      </c>
      <c r="AJ48" s="15">
        <f t="shared" si="17"/>
        <v>2671.9500000000003</v>
      </c>
      <c r="AK48" s="15">
        <f t="shared" si="18"/>
        <v>281.71999999999997</v>
      </c>
      <c r="AL48" s="15">
        <f t="shared" si="19"/>
        <v>563.43999999999994</v>
      </c>
    </row>
    <row r="49" spans="2:38" s="12" customFormat="1" x14ac:dyDescent="0.25">
      <c r="B49" s="24" t="s">
        <v>72</v>
      </c>
      <c r="C49" s="25">
        <v>61017</v>
      </c>
      <c r="D49" s="15">
        <f>SUM('DB IS'!C41,'DBLP IS'!C27,'DBRN IS'!C28,'DBW IS'!C27,'DBWFB IS'!C34)</f>
        <v>47783.49</v>
      </c>
      <c r="E49" s="15">
        <f>SUM('DB IS'!D41,'DBLP IS'!D27,'DBRN IS'!D28,'DBW IS'!D27,'DBWFB IS'!D34)</f>
        <v>51974.549999999996</v>
      </c>
      <c r="F49" s="15">
        <f>SUM('DB IS'!E41,'DBLP IS'!E27,'DBRN IS'!E28,'DBW IS'!E27,'DBWFB IS'!E34)</f>
        <v>41974.549999999996</v>
      </c>
      <c r="G49" s="15">
        <f>SUM('DB IS'!F41,'DBLP IS'!F27,'DBRN IS'!F28,'DBW IS'!F27,'DBWFB IS'!F34)</f>
        <v>44874.98</v>
      </c>
      <c r="H49" s="15">
        <f>SUM('DB IS'!G41,'DBLP IS'!G27,'DBRN IS'!G28,'DBW IS'!G27,'DBWFB IS'!G34)</f>
        <v>73414.38</v>
      </c>
      <c r="I49" s="15">
        <f>SUM('DB IS'!H41,'DBLP IS'!H27,'DBRN IS'!H28,'DBW IS'!H27,'DBWFB IS'!H34)</f>
        <v>57844.719999999994</v>
      </c>
      <c r="J49" s="15">
        <f>SUM('DB IS'!I41,'DBLP IS'!I27,'DBRN IS'!I28,'DBW IS'!I27,'DBWFB IS'!I34)</f>
        <v>57479.549999999996</v>
      </c>
      <c r="K49" s="15">
        <f>SUM('DB IS'!J41,'DBLP IS'!J27,'DBRN IS'!J28,'DBW IS'!J27,'DBWFB IS'!J34)</f>
        <v>46449.130000000005</v>
      </c>
      <c r="L49" s="15">
        <f>SUM('DB IS'!K41,'DBLP IS'!K27,'DBRN IS'!K28,'DBW IS'!K27,'DBWFB IS'!K34)</f>
        <v>62421.759999999995</v>
      </c>
      <c r="M49" s="15">
        <f>SUM('DB IS'!L41,'DBLP IS'!L27,'DBRN IS'!L28,'DBW IS'!L27,'DBWFB IS'!L34)</f>
        <v>61556.59</v>
      </c>
      <c r="N49" s="15">
        <f>SUM('DB IS'!M41,'DBLP IS'!M27,'DBRN IS'!M28,'DBW IS'!M27,'DBWFB IS'!M34)</f>
        <v>69491.42</v>
      </c>
      <c r="O49" s="15">
        <f>SUM('DB IS'!N41,'DBLP IS'!N27,'DBRN IS'!N28,'DBW IS'!N27,'DBWFB IS'!N34)</f>
        <v>52756.59</v>
      </c>
      <c r="P49" s="15">
        <f>SUM('DB IS'!O41,'DBLP IS'!O27,'DBRN IS'!O28,'DBW IS'!O27,'DBWFB IS'!O34)</f>
        <v>61556.59</v>
      </c>
      <c r="Q49" s="15">
        <f>SUM('DB IS'!P41,'DBLP IS'!P27,'DBRN IS'!P28,'DBW IS'!P27,'DBWFB IS'!P34)</f>
        <v>74927.209999999992</v>
      </c>
      <c r="R49" s="15">
        <f>SUM('DB IS'!Q41,'DBLP IS'!Q27,'DBRN IS'!Q28,'DBW IS'!Q27,'DBWFB IS'!Q34)</f>
        <v>23385.9</v>
      </c>
      <c r="S49" s="15">
        <f>SUM('DB IS'!R41,'DBLP IS'!R27,'DBRN IS'!R28,'DBW IS'!R27,'DBWFB IS'!R34)</f>
        <v>60382.25</v>
      </c>
      <c r="T49" s="15">
        <f>SUM('DB IS'!S41,'DBLP IS'!S27,'DBRN IS'!S28,'DBW IS'!S27,'DBWFB IS'!S34)</f>
        <v>45755.56</v>
      </c>
      <c r="U49" s="15">
        <f>SUM('DB IS'!T41,'DBLP IS'!T27,'DBRN IS'!T28,'DBW IS'!T27,'DBWFB IS'!T34)</f>
        <v>53885.899999999994</v>
      </c>
      <c r="V49" s="15">
        <f>SUM('DB IS'!U41,'DBLP IS'!U27,'DBRN IS'!U28,'DBW IS'!U27,'DBWFB IS'!U34)</f>
        <v>61820.729999999996</v>
      </c>
      <c r="W49" s="15">
        <f>SUM('DB IS'!V41,'DBLP IS'!V27,'DBRN IS'!V28,'DBW IS'!V27,'DBWFB IS'!V34)</f>
        <v>60019.76</v>
      </c>
      <c r="X49" s="15">
        <f>SUM('DB IS'!W41,'DBLP IS'!W27,'DBRN IS'!W28,'DBW IS'!W27,'DBWFB IS'!W34)</f>
        <v>53964.469999999994</v>
      </c>
      <c r="Y49" s="15">
        <f>SUM('DB IS'!X41,'DBLP IS'!X27,'DBRN IS'!X28,'DBW IS'!X27,'DBWFB IS'!X34)</f>
        <v>91834.13</v>
      </c>
      <c r="Z49" s="15">
        <f>SUM('DB IS'!Y41,'DBLP IS'!Y27,'DBRN IS'!Y28,'DBW IS'!Y27,'DBWFB IS'!Y34)</f>
        <v>21164.47</v>
      </c>
      <c r="AA49" s="15">
        <f>SUM('DB IS'!Z41,'DBLP IS'!Z27,'DBRN IS'!Z28,'DBW IS'!Z27,'DBWFB IS'!Z34)</f>
        <v>78634.13</v>
      </c>
      <c r="AB49" s="15">
        <f>SUM('DB IS'!AA41,'DBLP IS'!AA27,'DBRN IS'!AA28,'DBW IS'!AA27,'DBWFB IS'!AA34)</f>
        <v>45164.469999999994</v>
      </c>
      <c r="AC49" s="15">
        <f>SUM('DB IS'!AB41,'DBLP IS'!AB27,'DBRN IS'!AB28,'DBW IS'!AB27,'DBWFB IS'!AB34)</f>
        <v>66906.540000000008</v>
      </c>
      <c r="AD49" s="15">
        <f>SUM('DB IS'!AC41,'DBLP IS'!AC27,'DBRN IS'!AC28,'DBW IS'!AC27,'DBWFB IS'!AC34)</f>
        <v>39236.879999999997</v>
      </c>
      <c r="AE49" s="15">
        <f>SUM('DB IS'!AD41,'DBLP IS'!AD27,'DBRN IS'!AD28,'DBW IS'!AD27,'DBWFB IS'!AD34)</f>
        <v>58171.71</v>
      </c>
      <c r="AF49" s="15">
        <f>SUM('DB IS'!AE41,'DBLP IS'!AE27,'DBRN IS'!AE28,'DBW IS'!AE27,'DBWFB IS'!AE34)</f>
        <v>53171.71</v>
      </c>
      <c r="AG49" s="15">
        <f>SUM('DB IS'!AF41,'DBLP IS'!AF27,'DBRN IS'!AF28,'DBW IS'!AF27,'DBWFB IS'!AF34)</f>
        <v>45380.57</v>
      </c>
      <c r="AI49" s="15">
        <f t="shared" si="16"/>
        <v>668021.71</v>
      </c>
      <c r="AJ49" s="15">
        <f t="shared" si="17"/>
        <v>687331.1</v>
      </c>
      <c r="AK49" s="15">
        <f t="shared" si="18"/>
        <v>308031.88</v>
      </c>
      <c r="AL49" s="15">
        <f t="shared" si="19"/>
        <v>616063.76</v>
      </c>
    </row>
    <row r="50" spans="2:38" s="12" customFormat="1" x14ac:dyDescent="0.25">
      <c r="B50" s="24" t="s">
        <v>73</v>
      </c>
      <c r="C50" s="25">
        <v>61018</v>
      </c>
      <c r="D50" s="15">
        <f>SUM('DB IS'!C42,'DBLP IS'!C28,'DBRN IS'!C29,'DBWFB IS'!C35)</f>
        <v>0</v>
      </c>
      <c r="E50" s="15">
        <f>SUM('DB IS'!D42,'DBLP IS'!D28,'DBRN IS'!D29,'DBWFB IS'!D35)</f>
        <v>0</v>
      </c>
      <c r="F50" s="15">
        <f>SUM('DB IS'!E42,'DBLP IS'!E28,'DBRN IS'!E29,'DBWFB IS'!E35)</f>
        <v>741.06</v>
      </c>
      <c r="G50" s="15">
        <f>SUM('DB IS'!F42,'DBLP IS'!F28,'DBRN IS'!F29,'DBWFB IS'!F35)</f>
        <v>262.62</v>
      </c>
      <c r="H50" s="15">
        <f>SUM('DB IS'!G42,'DBLP IS'!G28,'DBRN IS'!G29,'DBWFB IS'!G35)</f>
        <v>0</v>
      </c>
      <c r="I50" s="15">
        <f>SUM('DB IS'!H42,'DBLP IS'!H28,'DBRN IS'!H29,'DBWFB IS'!H35)</f>
        <v>3749</v>
      </c>
      <c r="J50" s="15">
        <f>SUM('DB IS'!I42,'DBLP IS'!I28,'DBRN IS'!I29,'DBWFB IS'!I35)</f>
        <v>577.5</v>
      </c>
      <c r="K50" s="15">
        <f>SUM('DB IS'!J42,'DBLP IS'!J28,'DBRN IS'!J29,'DBWFB IS'!J35)</f>
        <v>0</v>
      </c>
      <c r="L50" s="15">
        <f>SUM('DB IS'!K42,'DBLP IS'!K28,'DBRN IS'!K29,'DBWFB IS'!K35)</f>
        <v>1667.06</v>
      </c>
      <c r="M50" s="15">
        <f>SUM('DB IS'!L42,'DBLP IS'!L28,'DBRN IS'!L29,'DBWFB IS'!L35)</f>
        <v>841.91</v>
      </c>
      <c r="N50" s="15">
        <f>SUM('DB IS'!M42,'DBLP IS'!M28,'DBRN IS'!M29,'DBWFB IS'!M35)</f>
        <v>842.5</v>
      </c>
      <c r="O50" s="15">
        <f>SUM('DB IS'!N42,'DBLP IS'!N28,'DBRN IS'!N29,'DBWFB IS'!N35)</f>
        <v>5743.9400000000005</v>
      </c>
      <c r="P50" s="15">
        <f>SUM('DB IS'!O42,'DBLP IS'!O28,'DBRN IS'!O29,'DBWFB IS'!O35)</f>
        <v>2592.4299999999998</v>
      </c>
      <c r="Q50" s="15">
        <f>SUM('DB IS'!P42,'DBLP IS'!P28,'DBRN IS'!P29,'DBWFB IS'!P35)</f>
        <v>915.59</v>
      </c>
      <c r="R50" s="15">
        <f>SUM('DB IS'!Q42,'DBLP IS'!Q28,'DBRN IS'!Q29,'DBWFB IS'!Q35)</f>
        <v>1843.4899999999998</v>
      </c>
      <c r="S50" s="15">
        <f>SUM('DB IS'!R42,'DBLP IS'!R28,'DBRN IS'!R29,'DBWFB IS'!R35)</f>
        <v>1740.13</v>
      </c>
      <c r="T50" s="15">
        <f>SUM('DB IS'!S42,'DBLP IS'!S28,'DBRN IS'!S29,'DBWFB IS'!S35)</f>
        <v>0</v>
      </c>
      <c r="U50" s="15">
        <f>SUM('DB IS'!T42,'DBLP IS'!T28,'DBRN IS'!T29,'DBWFB IS'!T35)</f>
        <v>3035</v>
      </c>
      <c r="V50" s="15">
        <f>SUM('DB IS'!U42,'DBLP IS'!U28,'DBRN IS'!U29,'DBWFB IS'!U35)</f>
        <v>0</v>
      </c>
      <c r="W50" s="15">
        <f>SUM('DB IS'!V42,'DBLP IS'!V28,'DBRN IS'!V29,'DBWFB IS'!V35)</f>
        <v>810.17000000000007</v>
      </c>
      <c r="X50" s="15">
        <f>SUM('DB IS'!W42,'DBLP IS'!W28,'DBRN IS'!W29,'DBWFB IS'!W35)</f>
        <v>7043.28</v>
      </c>
      <c r="Y50" s="15">
        <f>SUM('DB IS'!X42,'DBLP IS'!X28,'DBRN IS'!X29,'DBWFB IS'!X35)</f>
        <v>0</v>
      </c>
      <c r="Z50" s="15">
        <f>SUM('DB IS'!Y42,'DBLP IS'!Y28,'DBRN IS'!Y29,'DBWFB IS'!Y35)</f>
        <v>5232.8</v>
      </c>
      <c r="AA50" s="15">
        <f>SUM('DB IS'!Z42,'DBLP IS'!Z28,'DBRN IS'!Z29,'DBWFB IS'!Z35)</f>
        <v>624.84</v>
      </c>
      <c r="AB50" s="15">
        <f>SUM('DB IS'!AA42,'DBLP IS'!AA28,'DBRN IS'!AA29,'DBWFB IS'!AA35)</f>
        <v>624.84</v>
      </c>
      <c r="AC50" s="15">
        <f>SUM('DB IS'!AB42,'DBLP IS'!AB28,'DBRN IS'!AB29,'DBWFB IS'!AB35)</f>
        <v>1073.1199999999999</v>
      </c>
      <c r="AD50" s="15">
        <f>SUM('DB IS'!AC42,'DBLP IS'!AC28,'DBRN IS'!AC29,'DBWFB IS'!AC35)</f>
        <v>3316.09</v>
      </c>
      <c r="AE50" s="15">
        <f>SUM('DB IS'!AD42,'DBLP IS'!AD28,'DBRN IS'!AD29,'DBWFB IS'!AD35)</f>
        <v>5841.91</v>
      </c>
      <c r="AF50" s="15">
        <f>SUM('DB IS'!AE42,'DBLP IS'!AE28,'DBRN IS'!AE29,'DBWFB IS'!AE35)</f>
        <v>2267.58</v>
      </c>
      <c r="AG50" s="15">
        <f>SUM('DB IS'!AF42,'DBLP IS'!AF28,'DBRN IS'!AF29,'DBWFB IS'!AF35)</f>
        <v>5700</v>
      </c>
      <c r="AI50" s="15">
        <f t="shared" si="16"/>
        <v>14425.59</v>
      </c>
      <c r="AJ50" s="15">
        <f t="shared" si="17"/>
        <v>23837.73</v>
      </c>
      <c r="AK50" s="15">
        <f t="shared" si="18"/>
        <v>18823.54</v>
      </c>
      <c r="AL50" s="15">
        <f t="shared" si="19"/>
        <v>37647.08</v>
      </c>
    </row>
    <row r="51" spans="2:38" s="12" customFormat="1" x14ac:dyDescent="0.25">
      <c r="B51" s="24" t="s">
        <v>74</v>
      </c>
      <c r="C51" s="25">
        <v>61019</v>
      </c>
      <c r="D51" s="15">
        <f>SUM('DB IS'!C43,'DBLP IS'!C29,'DBRN IS'!C30,'DBW IS'!C28,'DBWFB IS'!C36)</f>
        <v>32853.69</v>
      </c>
      <c r="E51" s="15">
        <f>SUM('DB IS'!D43,'DBLP IS'!D29,'DBRN IS'!D30,'DBW IS'!D28,'DBWFB IS'!D36)</f>
        <v>22218.640000000003</v>
      </c>
      <c r="F51" s="15">
        <f>SUM('DB IS'!E43,'DBLP IS'!E29,'DBRN IS'!E30,'DBW IS'!E28,'DBWFB IS'!E36)</f>
        <v>25072.78</v>
      </c>
      <c r="G51" s="15">
        <f>SUM('DB IS'!F43,'DBLP IS'!F29,'DBRN IS'!F30,'DBW IS'!F28,'DBWFB IS'!F36)</f>
        <v>27161.95</v>
      </c>
      <c r="H51" s="15">
        <f>SUM('DB IS'!G43,'DBLP IS'!G29,'DBRN IS'!G30,'DBW IS'!G28,'DBWFB IS'!G36)</f>
        <v>26509.16</v>
      </c>
      <c r="I51" s="15">
        <f>SUM('DB IS'!H43,'DBLP IS'!H29,'DBRN IS'!H30,'DBW IS'!H28,'DBWFB IS'!H36)</f>
        <v>30436.66</v>
      </c>
      <c r="J51" s="15">
        <f>SUM('DB IS'!I43,'DBLP IS'!I29,'DBRN IS'!I30,'DBW IS'!I28,'DBWFB IS'!I36)</f>
        <v>27729.48</v>
      </c>
      <c r="K51" s="15">
        <f>SUM('DB IS'!J43,'DBLP IS'!J29,'DBRN IS'!J30,'DBW IS'!J28,'DBWFB IS'!J36)</f>
        <v>23555.260000000002</v>
      </c>
      <c r="L51" s="15">
        <f>SUM('DB IS'!K43,'DBLP IS'!K29,'DBRN IS'!K30,'DBW IS'!K28,'DBWFB IS'!K36)</f>
        <v>26199.49</v>
      </c>
      <c r="M51" s="15">
        <f>SUM('DB IS'!L43,'DBLP IS'!L29,'DBRN IS'!L30,'DBW IS'!L28,'DBWFB IS'!L36)</f>
        <v>27346.120000000003</v>
      </c>
      <c r="N51" s="15">
        <f>SUM('DB IS'!M43,'DBLP IS'!M29,'DBRN IS'!M30,'DBW IS'!M28,'DBWFB IS'!M36)</f>
        <v>27956.289999999997</v>
      </c>
      <c r="O51" s="15">
        <f>SUM('DB IS'!N43,'DBLP IS'!N29,'DBRN IS'!N30,'DBW IS'!N28,'DBWFB IS'!N36)</f>
        <v>31874.68</v>
      </c>
      <c r="P51" s="15">
        <f>SUM('DB IS'!O43,'DBLP IS'!O29,'DBRN IS'!O30,'DBW IS'!O28,'DBWFB IS'!O36)</f>
        <v>32349.65</v>
      </c>
      <c r="Q51" s="15">
        <f>SUM('DB IS'!P43,'DBLP IS'!P29,'DBRN IS'!P30,'DBW IS'!P28,'DBWFB IS'!P36)</f>
        <v>22787.989999999998</v>
      </c>
      <c r="R51" s="15">
        <f>SUM('DB IS'!Q43,'DBLP IS'!Q29,'DBRN IS'!Q30,'DBW IS'!Q28,'DBWFB IS'!Q36)</f>
        <v>25198.899999999998</v>
      </c>
      <c r="S51" s="15">
        <f>SUM('DB IS'!R43,'DBLP IS'!R29,'DBRN IS'!R30,'DBW IS'!R28,'DBWFB IS'!R36)</f>
        <v>26578.17</v>
      </c>
      <c r="T51" s="15">
        <f>SUM('DB IS'!S43,'DBLP IS'!S29,'DBRN IS'!S30,'DBW IS'!S28,'DBWFB IS'!S36)</f>
        <v>28312.75</v>
      </c>
      <c r="U51" s="15">
        <f>SUM('DB IS'!T43,'DBLP IS'!T29,'DBRN IS'!T30,'DBW IS'!T28,'DBWFB IS'!T36)</f>
        <v>32624.07</v>
      </c>
      <c r="V51" s="15">
        <f>SUM('DB IS'!U43,'DBLP IS'!U29,'DBRN IS'!U30,'DBW IS'!U28,'DBWFB IS'!U36)</f>
        <v>31642.49</v>
      </c>
      <c r="W51" s="15">
        <f>SUM('DB IS'!V43,'DBLP IS'!V29,'DBRN IS'!V30,'DBW IS'!V28,'DBWFB IS'!V36)</f>
        <v>27403.43</v>
      </c>
      <c r="X51" s="15">
        <f>SUM('DB IS'!W43,'DBLP IS'!W29,'DBRN IS'!W30,'DBW IS'!W28,'DBWFB IS'!W36)</f>
        <v>26098.050000000003</v>
      </c>
      <c r="Y51" s="15">
        <f>SUM('DB IS'!X43,'DBLP IS'!X29,'DBRN IS'!X30,'DBW IS'!X28,'DBWFB IS'!X36)</f>
        <v>30158.28</v>
      </c>
      <c r="Z51" s="15">
        <f>SUM('DB IS'!Y43,'DBLP IS'!Y29,'DBRN IS'!Y30,'DBW IS'!Y28,'DBWFB IS'!Y36)</f>
        <v>30090.32</v>
      </c>
      <c r="AA51" s="15">
        <f>SUM('DB IS'!Z43,'DBLP IS'!Z29,'DBRN IS'!Z30,'DBW IS'!Z28,'DBWFB IS'!Z36)</f>
        <v>33253.21</v>
      </c>
      <c r="AB51" s="15">
        <f>SUM('DB IS'!AA43,'DBLP IS'!AA29,'DBRN IS'!AA30,'DBW IS'!AA28,'DBWFB IS'!AA36)</f>
        <v>34232.329999999994</v>
      </c>
      <c r="AC51" s="15">
        <f>SUM('DB IS'!AB43,'DBLP IS'!AB29,'DBRN IS'!AB30,'DBW IS'!AB28,'DBWFB IS'!AB36)</f>
        <v>24020.26</v>
      </c>
      <c r="AD51" s="15">
        <f>SUM('DB IS'!AC43,'DBLP IS'!AC29,'DBRN IS'!AC30,'DBW IS'!AC28,'DBWFB IS'!AC36)</f>
        <v>25797.03</v>
      </c>
      <c r="AE51" s="15">
        <f>SUM('DB IS'!AD43,'DBLP IS'!AD29,'DBRN IS'!AD30,'DBW IS'!AD28,'DBWFB IS'!AD36)</f>
        <v>25332.949999999997</v>
      </c>
      <c r="AF51" s="15">
        <f>SUM('DB IS'!AE43,'DBLP IS'!AE29,'DBRN IS'!AE30,'DBW IS'!AE28,'DBWFB IS'!AE36)</f>
        <v>25978.2</v>
      </c>
      <c r="AG51" s="15">
        <f>SUM('DB IS'!AF43,'DBLP IS'!AF29,'DBRN IS'!AF30,'DBW IS'!AF28,'DBWFB IS'!AF36)</f>
        <v>32991.07</v>
      </c>
      <c r="AI51" s="15">
        <f t="shared" si="16"/>
        <v>328914.2</v>
      </c>
      <c r="AJ51" s="15">
        <f t="shared" si="17"/>
        <v>346497.31000000006</v>
      </c>
      <c r="AK51" s="15">
        <f t="shared" si="18"/>
        <v>168351.84</v>
      </c>
      <c r="AL51" s="15">
        <f t="shared" si="19"/>
        <v>336703.68</v>
      </c>
    </row>
    <row r="52" spans="2:38" s="12" customFormat="1" x14ac:dyDescent="0.25">
      <c r="B52" s="24" t="s">
        <v>75</v>
      </c>
      <c r="C52" s="25">
        <v>61020</v>
      </c>
      <c r="D52" s="15">
        <f>SUM('DB IS'!C44,'DB IS'!C49)</f>
        <v>0</v>
      </c>
      <c r="E52" s="15">
        <f>SUM('DB IS'!D44,'DB IS'!D49)</f>
        <v>0</v>
      </c>
      <c r="F52" s="15">
        <f>SUM('DB IS'!E44,'DB IS'!E49)</f>
        <v>0</v>
      </c>
      <c r="G52" s="15">
        <f>SUM('DB IS'!F44,'DB IS'!F49)</f>
        <v>0</v>
      </c>
      <c r="H52" s="15">
        <f>SUM('DB IS'!G44,'DB IS'!G49)</f>
        <v>0</v>
      </c>
      <c r="I52" s="15">
        <f>SUM('DB IS'!H44,'DB IS'!H49)</f>
        <v>0</v>
      </c>
      <c r="J52" s="15">
        <f>SUM('DB IS'!I44,'DB IS'!I49)</f>
        <v>0</v>
      </c>
      <c r="K52" s="15">
        <f>SUM('DB IS'!J44,'DB IS'!J49)</f>
        <v>0</v>
      </c>
      <c r="L52" s="15">
        <f>SUM('DB IS'!K44,'DB IS'!K49)</f>
        <v>1031.8800000000001</v>
      </c>
      <c r="M52" s="15">
        <f>SUM('DB IS'!L44,'DB IS'!L49)</f>
        <v>0</v>
      </c>
      <c r="N52" s="15">
        <f>SUM('DB IS'!M44,'DB IS'!M49)</f>
        <v>0</v>
      </c>
      <c r="O52" s="15">
        <f>SUM('DB IS'!N44,'DB IS'!N49)</f>
        <v>0</v>
      </c>
      <c r="P52" s="15">
        <f>SUM('DB IS'!O44,'DB IS'!O49)</f>
        <v>0</v>
      </c>
      <c r="Q52" s="15">
        <f>SUM('DB IS'!P44,'DB IS'!P49)</f>
        <v>0</v>
      </c>
      <c r="R52" s="15">
        <f>SUM('DB IS'!Q44,'DB IS'!Q49)</f>
        <v>0</v>
      </c>
      <c r="S52" s="15">
        <f>SUM('DB IS'!R44,'DB IS'!R49)</f>
        <v>133.57</v>
      </c>
      <c r="T52" s="15">
        <f>SUM('DB IS'!S44,'DB IS'!S49)</f>
        <v>0</v>
      </c>
      <c r="U52" s="15">
        <f>SUM('DB IS'!T44,'DB IS'!T49)</f>
        <v>0</v>
      </c>
      <c r="V52" s="15">
        <f>SUM('DB IS'!U44,'DB IS'!U49)</f>
        <v>111.35</v>
      </c>
      <c r="W52" s="15">
        <f>SUM('DB IS'!V44,'DB IS'!V49)</f>
        <v>0</v>
      </c>
      <c r="X52" s="15">
        <f>SUM('DB IS'!W44,'DB IS'!W49)</f>
        <v>0</v>
      </c>
      <c r="Y52" s="15">
        <f>SUM('DB IS'!X44,'DB IS'!X49)</f>
        <v>0</v>
      </c>
      <c r="Z52" s="15">
        <f>SUM('DB IS'!Y44,'DB IS'!Y49)</f>
        <v>0</v>
      </c>
      <c r="AA52" s="15">
        <f>SUM('DB IS'!Z44,'DB IS'!Z49)</f>
        <v>0</v>
      </c>
      <c r="AB52" s="15">
        <f>SUM('DB IS'!AA44,'DB IS'!AA49)</f>
        <v>0</v>
      </c>
      <c r="AC52" s="15">
        <f>SUM('DB IS'!AB44,'DB IS'!AB49)</f>
        <v>0</v>
      </c>
      <c r="AD52" s="15">
        <f>SUM('DB IS'!AC44,'DB IS'!AC49)</f>
        <v>0</v>
      </c>
      <c r="AE52" s="15">
        <f>SUM('DB IS'!AD44,'DB IS'!AD49)</f>
        <v>0</v>
      </c>
      <c r="AF52" s="15">
        <f>SUM('DB IS'!AE44,'DB IS'!AE49)</f>
        <v>0</v>
      </c>
      <c r="AG52" s="15">
        <f>SUM('DB IS'!AF44,'DB IS'!AF49)</f>
        <v>0</v>
      </c>
      <c r="AI52" s="15">
        <f t="shared" si="16"/>
        <v>1031.8800000000001</v>
      </c>
      <c r="AJ52" s="15">
        <f t="shared" si="17"/>
        <v>244.92</v>
      </c>
      <c r="AK52" s="15">
        <f t="shared" si="18"/>
        <v>0</v>
      </c>
      <c r="AL52" s="15">
        <f t="shared" si="19"/>
        <v>0</v>
      </c>
    </row>
    <row r="53" spans="2:38" s="12" customFormat="1" x14ac:dyDescent="0.25">
      <c r="B53" s="24" t="s">
        <v>76</v>
      </c>
      <c r="C53" s="25">
        <v>61021</v>
      </c>
      <c r="D53" s="15">
        <f>SUM('DB IS'!C45,'DBLP IS'!C30,'DBRN IS'!C31,'DBW IS'!C29)</f>
        <v>535.9</v>
      </c>
      <c r="E53" s="15">
        <f>SUM('DB IS'!D45,'DBLP IS'!D30,'DBRN IS'!D31,'DBW IS'!D29)</f>
        <v>535.9</v>
      </c>
      <c r="F53" s="15">
        <f>SUM('DB IS'!E45,'DBLP IS'!E30,'DBRN IS'!E31,'DBW IS'!E29)</f>
        <v>539.91999999999996</v>
      </c>
      <c r="G53" s="15">
        <f>SUM('DB IS'!F45,'DBLP IS'!F30,'DBRN IS'!F31,'DBW IS'!F29)</f>
        <v>539.91999999999996</v>
      </c>
      <c r="H53" s="15">
        <f>SUM('DB IS'!G45,'DBLP IS'!G30,'DBRN IS'!G31,'DBW IS'!G29)</f>
        <v>539.91999999999996</v>
      </c>
      <c r="I53" s="15">
        <f>SUM('DB IS'!H45,'DBLP IS'!H30,'DBRN IS'!H31,'DBW IS'!H29)</f>
        <v>679.92</v>
      </c>
      <c r="J53" s="15">
        <f>SUM('DB IS'!I45,'DBLP IS'!I30,'DBRN IS'!I31,'DBW IS'!I29)</f>
        <v>729.92</v>
      </c>
      <c r="K53" s="15">
        <f>SUM('DB IS'!J45,'DBLP IS'!J30,'DBRN IS'!J31,'DBW IS'!J29)</f>
        <v>729.92</v>
      </c>
      <c r="L53" s="15">
        <f>SUM('DB IS'!K45,'DBLP IS'!K30,'DBRN IS'!K31,'DBW IS'!K29)</f>
        <v>768.71</v>
      </c>
      <c r="M53" s="15">
        <f>SUM('DB IS'!L45,'DBLP IS'!L30,'DBRN IS'!L31,'DBW IS'!L29)</f>
        <v>729.92</v>
      </c>
      <c r="N53" s="15">
        <f>SUM('DB IS'!M45,'DBLP IS'!M30,'DBRN IS'!M31,'DBW IS'!M29)</f>
        <v>904.5</v>
      </c>
      <c r="O53" s="15">
        <f>SUM('DB IS'!N45,'DBLP IS'!N30,'DBRN IS'!N31,'DBW IS'!N29)</f>
        <v>8151.7800000000007</v>
      </c>
      <c r="P53" s="15">
        <f>SUM('DB IS'!O45,'DBLP IS'!O30,'DBRN IS'!O31,'DBW IS'!O29)</f>
        <v>1291.72</v>
      </c>
      <c r="Q53" s="15">
        <f>SUM('DB IS'!P45,'DBLP IS'!P30,'DBRN IS'!P31,'DBW IS'!P29)</f>
        <v>1320.3300000000002</v>
      </c>
      <c r="R53" s="15">
        <f>SUM('DB IS'!Q45,'DBLP IS'!Q30,'DBRN IS'!Q31,'DBW IS'!Q29)</f>
        <v>1394.72</v>
      </c>
      <c r="S53" s="15">
        <f>SUM('DB IS'!R45,'DBLP IS'!R30,'DBRN IS'!R31,'DBW IS'!R29)</f>
        <v>1114.1100000000001</v>
      </c>
      <c r="T53" s="15">
        <f>SUM('DB IS'!S45,'DBLP IS'!S30,'DBRN IS'!S31,'DBW IS'!S29)</f>
        <v>1461.3400000000001</v>
      </c>
      <c r="U53" s="15">
        <f>SUM('DB IS'!T45,'DBLP IS'!T30,'DBRN IS'!T31,'DBW IS'!T29)</f>
        <v>1194.0300000000002</v>
      </c>
      <c r="V53" s="15">
        <f>SUM('DB IS'!U45,'DBLP IS'!U30,'DBRN IS'!U31,'DBW IS'!U29)</f>
        <v>1194.53</v>
      </c>
      <c r="W53" s="15">
        <f>SUM('DB IS'!V45,'DBLP IS'!V30,'DBRN IS'!V31,'DBW IS'!V29)</f>
        <v>1209.8699999999999</v>
      </c>
      <c r="X53" s="15">
        <f>SUM('DB IS'!W45,'DBLP IS'!W30,'DBRN IS'!W31,'DBW IS'!W29)</f>
        <v>1563.6999999999998</v>
      </c>
      <c r="Y53" s="15">
        <f>SUM('DB IS'!X45,'DBLP IS'!X30,'DBRN IS'!X31,'DBW IS'!X29)</f>
        <v>1199.06</v>
      </c>
      <c r="Z53" s="15">
        <f>SUM('DB IS'!Y45,'DBLP IS'!Y30,'DBRN IS'!Y31,'DBW IS'!Y29)</f>
        <v>1235.93</v>
      </c>
      <c r="AA53" s="15">
        <f>SUM('DB IS'!Z45,'DBLP IS'!Z30,'DBRN IS'!Z31,'DBW IS'!Z29)</f>
        <v>1189.1100000000001</v>
      </c>
      <c r="AB53" s="15">
        <f>SUM('DB IS'!AA45,'DBLP IS'!AA30,'DBRN IS'!AA31,'DBW IS'!AA29)</f>
        <v>511.41</v>
      </c>
      <c r="AC53" s="15">
        <f>SUM('DB IS'!AB45,'DBLP IS'!AB30,'DBRN IS'!AB31,'DBW IS'!AB29)</f>
        <v>360.82000000000005</v>
      </c>
      <c r="AD53" s="15">
        <f>SUM('DB IS'!AC45,'DBLP IS'!AC30,'DBRN IS'!AC31,'DBW IS'!AC29)</f>
        <v>148.24</v>
      </c>
      <c r="AE53" s="15">
        <f>SUM('DB IS'!AD45,'DBLP IS'!AD30,'DBRN IS'!AD31,'DBW IS'!AD29)</f>
        <v>148.24</v>
      </c>
      <c r="AF53" s="15">
        <f>SUM('DB IS'!AE45,'DBLP IS'!AE30,'DBRN IS'!AE31,'DBW IS'!AE29)</f>
        <v>148.79</v>
      </c>
      <c r="AG53" s="15">
        <f>SUM('DB IS'!AF45,'DBLP IS'!AF30,'DBRN IS'!AF31,'DBW IS'!AF29)</f>
        <v>149.5</v>
      </c>
      <c r="AI53" s="15">
        <f t="shared" si="16"/>
        <v>15386.23</v>
      </c>
      <c r="AJ53" s="15">
        <f t="shared" si="17"/>
        <v>15368.450000000003</v>
      </c>
      <c r="AK53" s="15">
        <f t="shared" si="18"/>
        <v>1467</v>
      </c>
      <c r="AL53" s="15">
        <f t="shared" si="19"/>
        <v>2934</v>
      </c>
    </row>
    <row r="54" spans="2:38" s="12" customFormat="1" x14ac:dyDescent="0.25">
      <c r="B54" s="24" t="s">
        <v>77</v>
      </c>
      <c r="C54" s="25">
        <v>61022</v>
      </c>
      <c r="D54" s="15">
        <f>SUM('DB IS'!C46,'DB IS'!C48,'DBLP IS'!C31,'DBLP IS'!C33,'DBRN IS'!C32,'DBRN IS'!C34,'DBW IS'!C30,'DBW IS'!C32,'DBWFB IS'!C37,'DBWFB IS'!C39)</f>
        <v>284.41000000000003</v>
      </c>
      <c r="E54" s="15">
        <f>SUM('DB IS'!D46,'DB IS'!D48,'DBLP IS'!D31,'DBLP IS'!D33,'DBRN IS'!D32,'DBRN IS'!D34,'DBW IS'!D30,'DBW IS'!D32,'DBWFB IS'!D37,'DBWFB IS'!D39)</f>
        <v>634.04000000000008</v>
      </c>
      <c r="F54" s="15">
        <f>SUM('DB IS'!E46,'DB IS'!E48,'DBLP IS'!E31,'DBLP IS'!E33,'DBRN IS'!E32,'DBRN IS'!E34,'DBW IS'!E30,'DBW IS'!E32,'DBWFB IS'!E37,'DBWFB IS'!E39)</f>
        <v>705.29</v>
      </c>
      <c r="G54" s="15">
        <f>SUM('DB IS'!F46,'DB IS'!F48,'DBLP IS'!F31,'DBLP IS'!F33,'DBRN IS'!F32,'DBRN IS'!F34,'DBW IS'!F30,'DBW IS'!F32,'DBWFB IS'!F37,'DBWFB IS'!F39)</f>
        <v>282.10000000000002</v>
      </c>
      <c r="H54" s="15">
        <f>SUM('DB IS'!G46,'DB IS'!G48,'DBLP IS'!G31,'DBLP IS'!G33,'DBRN IS'!G32,'DBRN IS'!G34,'DBW IS'!G30,'DBW IS'!G32,'DBWFB IS'!G37,'DBWFB IS'!G39)</f>
        <v>1496.9099999999999</v>
      </c>
      <c r="I54" s="15">
        <f>SUM('DB IS'!H46,'DB IS'!H48,'DBLP IS'!H31,'DBLP IS'!H33,'DBRN IS'!H32,'DBRN IS'!H34,'DBW IS'!H30,'DBW IS'!H32,'DBWFB IS'!H37,'DBWFB IS'!H39)</f>
        <v>3132.4400000000005</v>
      </c>
      <c r="J54" s="15">
        <f>SUM('DB IS'!I46,'DB IS'!I48,'DBLP IS'!I31,'DBLP IS'!I33,'DBRN IS'!I32,'DBRN IS'!I34,'DBW IS'!I30,'DBW IS'!I32,'DBWFB IS'!I37,'DBWFB IS'!I39)</f>
        <v>1500.2200000000003</v>
      </c>
      <c r="K54" s="15">
        <f>SUM('DB IS'!J46,'DB IS'!J48,'DBLP IS'!J31,'DBLP IS'!J33,'DBRN IS'!J32,'DBRN IS'!J34,'DBW IS'!J30,'DBW IS'!J32,'DBWFB IS'!J37,'DBWFB IS'!J39)</f>
        <v>-111.38999999999999</v>
      </c>
      <c r="L54" s="15">
        <f>SUM('DB IS'!K46,'DB IS'!K48,'DBLP IS'!K31,'DBLP IS'!K33,'DBRN IS'!K32,'DBRN IS'!K34,'DBW IS'!K30,'DBW IS'!K32,'DBWFB IS'!K37,'DBWFB IS'!K39)</f>
        <v>279.74</v>
      </c>
      <c r="M54" s="15">
        <f>SUM('DB IS'!L46,'DB IS'!L48,'DBLP IS'!L31,'DBLP IS'!L33,'DBRN IS'!L32,'DBRN IS'!L34,'DBW IS'!L30,'DBW IS'!L32,'DBWFB IS'!L37,'DBWFB IS'!L39)</f>
        <v>705.13000000000011</v>
      </c>
      <c r="N54" s="15">
        <f>SUM('DB IS'!M46,'DB IS'!M48,'DBLP IS'!M31,'DBLP IS'!M33,'DBRN IS'!M32,'DBRN IS'!M34,'DBW IS'!M30,'DBW IS'!M32,'DBWFB IS'!M37,'DBWFB IS'!M39)</f>
        <v>416.11999999999989</v>
      </c>
      <c r="O54" s="15">
        <f>SUM('DB IS'!N46,'DB IS'!N48,'DBLP IS'!N31,'DBLP IS'!N33,'DBRN IS'!N32,'DBRN IS'!N34,'DBW IS'!N30,'DBW IS'!N32,'DBWFB IS'!N37,'DBWFB IS'!N39)</f>
        <v>17895.310000000001</v>
      </c>
      <c r="P54" s="15">
        <f>SUM('DB IS'!O46,'DB IS'!O48,'DBLP IS'!O31,'DBLP IS'!O33,'DBRN IS'!O32,'DBRN IS'!O34,'DBW IS'!O30,'DBW IS'!O32,'DBWFB IS'!O37,'DBWFB IS'!O39)</f>
        <v>1101.58</v>
      </c>
      <c r="Q54" s="15">
        <f>SUM('DB IS'!P46,'DB IS'!P48,'DBLP IS'!P31,'DBLP IS'!P33,'DBRN IS'!P32,'DBRN IS'!P34,'DBW IS'!P30,'DBW IS'!P32,'DBWFB IS'!P37,'DBWFB IS'!P39)</f>
        <v>-560.82000000000005</v>
      </c>
      <c r="R54" s="15">
        <f>SUM('DB IS'!Q46,'DB IS'!Q48,'DBLP IS'!Q31,'DBLP IS'!Q33,'DBRN IS'!Q32,'DBRN IS'!Q34,'DBW IS'!Q30,'DBW IS'!Q32,'DBWFB IS'!Q37,'DBWFB IS'!Q39)</f>
        <v>37.940000000000147</v>
      </c>
      <c r="S54" s="15">
        <f>SUM('DB IS'!R46,'DB IS'!R48,'DBLP IS'!R31,'DBLP IS'!R33,'DBRN IS'!R32,'DBRN IS'!R34,'DBW IS'!R30,'DBW IS'!R32,'DBWFB IS'!R37,'DBWFB IS'!R39)</f>
        <v>140.23000000000013</v>
      </c>
      <c r="T54" s="15">
        <f>SUM('DB IS'!S46,'DB IS'!S48,'DBLP IS'!S31,'DBLP IS'!S33,'DBRN IS'!S32,'DBRN IS'!S34,'DBW IS'!S30,'DBW IS'!S32,'DBWFB IS'!S37,'DBWFB IS'!S39)</f>
        <v>514.46999999999969</v>
      </c>
      <c r="U54" s="15">
        <f>SUM('DB IS'!T46,'DB IS'!T48,'DBLP IS'!T31,'DBLP IS'!T33,'DBRN IS'!T32,'DBRN IS'!T34,'DBW IS'!T30,'DBW IS'!T32,'DBWFB IS'!T37,'DBWFB IS'!T39)</f>
        <v>-512.86</v>
      </c>
      <c r="V54" s="15">
        <f>SUM('DB IS'!U46,'DB IS'!U48,'DBLP IS'!U31,'DBLP IS'!U33,'DBRN IS'!U32,'DBRN IS'!U34,'DBW IS'!U30,'DBW IS'!U32,'DBWFB IS'!U37,'DBWFB IS'!U39)</f>
        <v>2959.58</v>
      </c>
      <c r="W54" s="15">
        <f>SUM('DB IS'!V46,'DB IS'!V48,'DBLP IS'!V31,'DBLP IS'!V33,'DBRN IS'!V32,'DBRN IS'!V34,'DBW IS'!V30,'DBW IS'!V32,'DBWFB IS'!V37,'DBWFB IS'!V39)</f>
        <v>-335.11999999999989</v>
      </c>
      <c r="X54" s="15">
        <f>SUM('DB IS'!W46,'DB IS'!W48,'DBLP IS'!W31,'DBLP IS'!W33,'DBRN IS'!W32,'DBRN IS'!W34,'DBW IS'!W30,'DBW IS'!W32,'DBWFB IS'!W37,'DBWFB IS'!W39)</f>
        <v>829.95</v>
      </c>
      <c r="Y54" s="15">
        <f>SUM('DB IS'!X46,'DB IS'!X48,'DBLP IS'!X31,'DBLP IS'!X33,'DBRN IS'!X32,'DBRN IS'!X34,'DBW IS'!X30,'DBW IS'!X32,'DBWFB IS'!X37,'DBWFB IS'!X39)</f>
        <v>1340.67</v>
      </c>
      <c r="Z54" s="15">
        <f>SUM('DB IS'!Y46,'DB IS'!Y48,'DBLP IS'!Y31,'DBLP IS'!Y33,'DBRN IS'!Y32,'DBRN IS'!Y34,'DBW IS'!Y30,'DBW IS'!Y32,'DBWFB IS'!Y37,'DBWFB IS'!Y39)</f>
        <v>1013.58</v>
      </c>
      <c r="AA54" s="15">
        <f>SUM('DB IS'!Z46,'DB IS'!Z48,'DBLP IS'!Z31,'DBLP IS'!Z33,'DBRN IS'!Z32,'DBRN IS'!Z34,'DBW IS'!Z30,'DBW IS'!Z32,'DBWFB IS'!Z37,'DBWFB IS'!Z39)</f>
        <v>4808.38</v>
      </c>
      <c r="AB54" s="15">
        <f>SUM('DB IS'!AA46,'DB IS'!AA48,'DBLP IS'!AA31,'DBLP IS'!AA33,'DBRN IS'!AA32,'DBRN IS'!AA34,'DBW IS'!AA30,'DBW IS'!AA32,'DBWFB IS'!AA37,'DBWFB IS'!AA39)</f>
        <v>-3255.34</v>
      </c>
      <c r="AC54" s="15">
        <f>SUM('DB IS'!AB46,'DB IS'!AB48,'DBLP IS'!AB31,'DBLP IS'!AB33,'DBRN IS'!AB32,'DBRN IS'!AB34,'DBW IS'!AB30,'DBW IS'!AB32,'DBWFB IS'!AB37,'DBWFB IS'!AB39)</f>
        <v>113.54999999999995</v>
      </c>
      <c r="AD54" s="15">
        <f>SUM('DB IS'!AC46,'DB IS'!AC48,'DBLP IS'!AC31,'DBLP IS'!AC33,'DBRN IS'!AC32,'DBRN IS'!AC34,'DBW IS'!AC30,'DBW IS'!AC32,'DBWFB IS'!AC37,'DBWFB IS'!AC39)</f>
        <v>200.3599999999999</v>
      </c>
      <c r="AE54" s="15">
        <f>SUM('DB IS'!AD46,'DB IS'!AD48,'DBLP IS'!AD31,'DBLP IS'!AD33,'DBRN IS'!AD32,'DBRN IS'!AD34,'DBW IS'!AD30,'DBW IS'!AD32,'DBWFB IS'!AD37,'DBWFB IS'!AD39)</f>
        <v>139.2299999999999</v>
      </c>
      <c r="AF54" s="15">
        <f>SUM('DB IS'!AE46,'DB IS'!AE48,'DBLP IS'!AE31,'DBLP IS'!AE33,'DBRN IS'!AE32,'DBRN IS'!AE34,'DBW IS'!AE30,'DBW IS'!AE32,'DBWFB IS'!AE37,'DBWFB IS'!AE39)</f>
        <v>-0.34999999999990905</v>
      </c>
      <c r="AG54" s="15">
        <f>SUM('DB IS'!AF46,'DB IS'!AF48,'DBLP IS'!AF31,'DBLP IS'!AF33,'DBRN IS'!AF32,'DBRN IS'!AF34,'DBW IS'!AF30,'DBW IS'!AF32,'DBWFB IS'!AF37,'DBWFB IS'!AF39)</f>
        <v>662.31999999999994</v>
      </c>
      <c r="AI54" s="15">
        <f t="shared" si="16"/>
        <v>27220.32</v>
      </c>
      <c r="AJ54" s="15">
        <f t="shared" si="17"/>
        <v>11337.58</v>
      </c>
      <c r="AK54" s="15">
        <f t="shared" si="18"/>
        <v>-2140.2300000000005</v>
      </c>
      <c r="AL54" s="15">
        <f t="shared" si="19"/>
        <v>-4280.4600000000009</v>
      </c>
    </row>
    <row r="55" spans="2:38" s="12" customFormat="1" x14ac:dyDescent="0.25">
      <c r="B55" s="24" t="s">
        <v>78</v>
      </c>
      <c r="C55" s="25">
        <v>61023</v>
      </c>
      <c r="D55" s="15">
        <f>SUM('DB IS'!C47,'DBLP IS'!C32,'DBRN IS'!C33,'DBW IS'!C31,'DBWFB IS'!C38)</f>
        <v>290.18</v>
      </c>
      <c r="E55" s="15">
        <f>SUM('DB IS'!D47,'DBLP IS'!D32,'DBRN IS'!D33,'DBW IS'!D31,'DBWFB IS'!D38)</f>
        <v>255.6</v>
      </c>
      <c r="F55" s="15">
        <f>SUM('DB IS'!E47,'DBLP IS'!E32,'DBRN IS'!E33,'DBW IS'!E31,'DBWFB IS'!E38)</f>
        <v>416.68</v>
      </c>
      <c r="G55" s="15">
        <f>SUM('DB IS'!F47,'DBLP IS'!F32,'DBRN IS'!F33,'DBW IS'!F31,'DBWFB IS'!F38)</f>
        <v>915.46</v>
      </c>
      <c r="H55" s="15">
        <f>SUM('DB IS'!G47,'DBLP IS'!G32,'DBRN IS'!G33,'DBW IS'!G31,'DBWFB IS'!G38)</f>
        <v>657.35</v>
      </c>
      <c r="I55" s="15">
        <f>SUM('DB IS'!H47,'DBLP IS'!H32,'DBRN IS'!H33,'DBW IS'!H31,'DBWFB IS'!H38)</f>
        <v>726.3</v>
      </c>
      <c r="J55" s="15">
        <f>SUM('DB IS'!I47,'DBLP IS'!I32,'DBRN IS'!I33,'DBW IS'!I31,'DBWFB IS'!I38)</f>
        <v>666</v>
      </c>
      <c r="K55" s="15">
        <f>SUM('DB IS'!J47,'DBLP IS'!J32,'DBRN IS'!J33,'DBW IS'!J31,'DBWFB IS'!J38)</f>
        <v>674.11</v>
      </c>
      <c r="L55" s="15">
        <f>SUM('DB IS'!K47,'DBLP IS'!K32,'DBRN IS'!K33,'DBW IS'!K31,'DBWFB IS'!K38)</f>
        <v>678.26</v>
      </c>
      <c r="M55" s="15">
        <f>SUM('DB IS'!L47,'DBLP IS'!L32,'DBRN IS'!L33,'DBW IS'!L31,'DBWFB IS'!L38)</f>
        <v>1212.74</v>
      </c>
      <c r="N55" s="15">
        <f>SUM('DB IS'!M47,'DBLP IS'!M32,'DBRN IS'!M33,'DBW IS'!M31,'DBWFB IS'!M38)</f>
        <v>134.31</v>
      </c>
      <c r="O55" s="15">
        <f>SUM('DB IS'!N47,'DBLP IS'!N32,'DBRN IS'!N33,'DBW IS'!N31,'DBWFB IS'!N38)</f>
        <v>1863.8300000000002</v>
      </c>
      <c r="P55" s="15">
        <f>SUM('DB IS'!O47,'DBLP IS'!O32,'DBRN IS'!O33,'DBW IS'!O31,'DBWFB IS'!O38)</f>
        <v>809.83999999999992</v>
      </c>
      <c r="Q55" s="15">
        <f>SUM('DB IS'!P47,'DBLP IS'!P32,'DBRN IS'!P33,'DBW IS'!P31,'DBWFB IS'!P38)</f>
        <v>228.32</v>
      </c>
      <c r="R55" s="15">
        <f>SUM('DB IS'!Q47,'DBLP IS'!Q32,'DBRN IS'!Q33,'DBW IS'!Q31,'DBWFB IS'!Q38)</f>
        <v>163.17000000000002</v>
      </c>
      <c r="S55" s="15">
        <f>SUM('DB IS'!R47,'DBLP IS'!R32,'DBRN IS'!R33,'DBW IS'!R31,'DBWFB IS'!R38)</f>
        <v>272.32</v>
      </c>
      <c r="T55" s="15">
        <f>SUM('DB IS'!S47,'DBLP IS'!S32,'DBRN IS'!S33,'DBW IS'!S31,'DBWFB IS'!S38)</f>
        <v>494.37</v>
      </c>
      <c r="U55" s="15">
        <f>SUM('DB IS'!T47,'DBLP IS'!T32,'DBRN IS'!T33,'DBW IS'!T31,'DBWFB IS'!T38)</f>
        <v>110.3</v>
      </c>
      <c r="V55" s="15">
        <f>SUM('DB IS'!U47,'DBLP IS'!U32,'DBRN IS'!U33,'DBW IS'!U31,'DBWFB IS'!U38)</f>
        <v>422.31000000000006</v>
      </c>
      <c r="W55" s="15">
        <f>SUM('DB IS'!V47,'DBLP IS'!V32,'DBRN IS'!V33,'DBW IS'!V31,'DBWFB IS'!V38)</f>
        <v>92.88</v>
      </c>
      <c r="X55" s="15">
        <f>SUM('DB IS'!W47,'DBLP IS'!W32,'DBRN IS'!W33,'DBW IS'!W31,'DBWFB IS'!W38)</f>
        <v>0</v>
      </c>
      <c r="Y55" s="15">
        <f>SUM('DB IS'!X47,'DBLP IS'!X32,'DBRN IS'!X33,'DBW IS'!X31,'DBWFB IS'!X38)</f>
        <v>383.27</v>
      </c>
      <c r="Z55" s="15">
        <f>SUM('DB IS'!Y47,'DBLP IS'!Y32,'DBRN IS'!Y33,'DBW IS'!Y31,'DBWFB IS'!Y38)</f>
        <v>240.88</v>
      </c>
      <c r="AA55" s="15">
        <f>SUM('DB IS'!Z47,'DBLP IS'!Z32,'DBRN IS'!Z33,'DBW IS'!Z31,'DBWFB IS'!Z38)</f>
        <v>276.66999999999996</v>
      </c>
      <c r="AB55" s="15">
        <f>SUM('DB IS'!AA47,'DBLP IS'!AA32,'DBRN IS'!AA33,'DBW IS'!AA31,'DBWFB IS'!AA38)</f>
        <v>44.91</v>
      </c>
      <c r="AC55" s="15">
        <f>SUM('DB IS'!AB47,'DBLP IS'!AB32,'DBRN IS'!AB33,'DBW IS'!AB31,'DBWFB IS'!AB38)</f>
        <v>7.5</v>
      </c>
      <c r="AD55" s="15">
        <f>SUM('DB IS'!AC47,'DBLP IS'!AC32,'DBRN IS'!AC33,'DBW IS'!AC31,'DBWFB IS'!AC38)</f>
        <v>0</v>
      </c>
      <c r="AE55" s="15">
        <f>SUM('DB IS'!AD47,'DBLP IS'!AD32,'DBRN IS'!AD33,'DBW IS'!AD31,'DBWFB IS'!AD38)</f>
        <v>0</v>
      </c>
      <c r="AF55" s="15">
        <f>SUM('DB IS'!AE47,'DBLP IS'!AE32,'DBRN IS'!AE33,'DBW IS'!AE31,'DBWFB IS'!AE38)</f>
        <v>0</v>
      </c>
      <c r="AG55" s="15">
        <f>SUM('DB IS'!AF47,'DBLP IS'!AF32,'DBRN IS'!AF33,'DBW IS'!AF31,'DBWFB IS'!AF38)</f>
        <v>0</v>
      </c>
      <c r="AI55" s="15">
        <f t="shared" si="16"/>
        <v>8490.82</v>
      </c>
      <c r="AJ55" s="15">
        <f t="shared" si="17"/>
        <v>3494.3300000000004</v>
      </c>
      <c r="AK55" s="15">
        <f t="shared" si="18"/>
        <v>52.41</v>
      </c>
      <c r="AL55" s="15">
        <f t="shared" si="19"/>
        <v>104.82</v>
      </c>
    </row>
    <row r="56" spans="2:38" s="12" customFormat="1" x14ac:dyDescent="0.25">
      <c r="B56" s="24" t="s">
        <v>79</v>
      </c>
      <c r="C56" s="25">
        <v>61024</v>
      </c>
      <c r="D56" s="15">
        <f>SUM('DB IS'!C50,'DBW IS'!C33,'DBWFB IS'!C41)</f>
        <v>0</v>
      </c>
      <c r="E56" s="15">
        <f>SUM('DB IS'!D50,'DBW IS'!D33,'DBWFB IS'!D41)</f>
        <v>0</v>
      </c>
      <c r="F56" s="15">
        <f>SUM('DB IS'!E50,'DBW IS'!E33,'DBWFB IS'!E41)</f>
        <v>0</v>
      </c>
      <c r="G56" s="15">
        <f>SUM('DB IS'!F50,'DBW IS'!F33,'DBWFB IS'!F41)</f>
        <v>0</v>
      </c>
      <c r="H56" s="15">
        <f>SUM('DB IS'!G50,'DBW IS'!G33,'DBWFB IS'!G41)</f>
        <v>0</v>
      </c>
      <c r="I56" s="15">
        <f>SUM('DB IS'!H50,'DBW IS'!H33,'DBWFB IS'!H41)</f>
        <v>0</v>
      </c>
      <c r="J56" s="15">
        <f>SUM('DB IS'!I50,'DBW IS'!I33,'DBWFB IS'!I41)</f>
        <v>0</v>
      </c>
      <c r="K56" s="15">
        <f>SUM('DB IS'!J50,'DBW IS'!J33,'DBWFB IS'!J41)</f>
        <v>0</v>
      </c>
      <c r="L56" s="15">
        <f>SUM('DB IS'!K50,'DBW IS'!K33,'DBWFB IS'!K41)</f>
        <v>0</v>
      </c>
      <c r="M56" s="15">
        <f>SUM('DB IS'!L50,'DBW IS'!L33,'DBWFB IS'!L41)</f>
        <v>0</v>
      </c>
      <c r="N56" s="15">
        <f>SUM('DB IS'!M50,'DBW IS'!M33,'DBWFB IS'!M41)</f>
        <v>0</v>
      </c>
      <c r="O56" s="15">
        <f>SUM('DB IS'!N50,'DBW IS'!N33,'DBWFB IS'!N41)</f>
        <v>0</v>
      </c>
      <c r="P56" s="15">
        <f>SUM('DB IS'!O50,'DBW IS'!O33,'DBWFB IS'!O41)</f>
        <v>0</v>
      </c>
      <c r="Q56" s="15">
        <f>SUM('DB IS'!P50,'DBW IS'!P33,'DBWFB IS'!P41)</f>
        <v>0</v>
      </c>
      <c r="R56" s="15">
        <f>SUM('DB IS'!Q50,'DBW IS'!Q33,'DBWFB IS'!Q41)</f>
        <v>-88720.33</v>
      </c>
      <c r="S56" s="15">
        <f>SUM('DB IS'!R50,'DBW IS'!R33,'DBWFB IS'!R41)</f>
        <v>-112504.15</v>
      </c>
      <c r="T56" s="15">
        <f>SUM('DB IS'!S50,'DBW IS'!S33,'DBWFB IS'!S41)</f>
        <v>0</v>
      </c>
      <c r="U56" s="15">
        <f>SUM('DB IS'!T50,'DBW IS'!T33,'DBWFB IS'!T41)</f>
        <v>0</v>
      </c>
      <c r="V56" s="15">
        <f>SUM('DB IS'!U50,'DBW IS'!U33,'DBWFB IS'!U41)</f>
        <v>0</v>
      </c>
      <c r="W56" s="15">
        <f>SUM('DB IS'!V50,'DBW IS'!V33,'DBWFB IS'!V41)</f>
        <v>0</v>
      </c>
      <c r="X56" s="15">
        <f>SUM('DB IS'!W50,'DBW IS'!W33,'DBWFB IS'!W41)</f>
        <v>0</v>
      </c>
      <c r="Y56" s="15">
        <f>SUM('DB IS'!X50,'DBW IS'!X33,'DBWFB IS'!X41)</f>
        <v>-149.85</v>
      </c>
      <c r="Z56" s="15">
        <f>SUM('DB IS'!Y50,'DBW IS'!Y33,'DBWFB IS'!Y41)</f>
        <v>0</v>
      </c>
      <c r="AA56" s="15">
        <f>SUM('DB IS'!Z50,'DBW IS'!Z33,'DBWFB IS'!Z41)</f>
        <v>33.090000000000003</v>
      </c>
      <c r="AB56" s="15">
        <f>SUM('DB IS'!AA50,'DBW IS'!AA33,'DBWFB IS'!AA41)</f>
        <v>273.98</v>
      </c>
      <c r="AC56" s="15">
        <f>SUM('DB IS'!AB50,'DBW IS'!AB33,'DBWFB IS'!AB41)</f>
        <v>0</v>
      </c>
      <c r="AD56" s="15">
        <f>SUM('DB IS'!AC50,'DBW IS'!AC33,'DBWFB IS'!AC41)</f>
        <v>9878.31</v>
      </c>
      <c r="AE56" s="15">
        <f>SUM('DB IS'!AD50,'DBW IS'!AD33,'DBWFB IS'!AD41)</f>
        <v>0</v>
      </c>
      <c r="AF56" s="15">
        <f>SUM('DB IS'!AE50,'DBW IS'!AE33,'DBWFB IS'!AE41)</f>
        <v>0</v>
      </c>
      <c r="AG56" s="15">
        <f>SUM('DB IS'!AF50,'DBW IS'!AF33,'DBWFB IS'!AF41)</f>
        <v>0</v>
      </c>
      <c r="AI56" s="15">
        <f t="shared" si="16"/>
        <v>0</v>
      </c>
      <c r="AJ56" s="15">
        <f t="shared" si="17"/>
        <v>-201341.24</v>
      </c>
      <c r="AK56" s="15">
        <f t="shared" si="18"/>
        <v>10152.289999999999</v>
      </c>
      <c r="AL56" s="15">
        <f t="shared" si="19"/>
        <v>20304.579999999998</v>
      </c>
    </row>
    <row r="57" spans="2:38" s="12" customFormat="1" x14ac:dyDescent="0.25">
      <c r="B57" s="24" t="s">
        <v>80</v>
      </c>
      <c r="C57" s="25">
        <v>61025</v>
      </c>
      <c r="D57" s="15">
        <f>SUM('DBLP IS'!C34,'DBRN IS'!C35,'DBW IS'!C34,'DBWFB IS'!C42)</f>
        <v>3636.12</v>
      </c>
      <c r="E57" s="15">
        <f>SUM('DBLP IS'!D34,'DBRN IS'!D35,'DBW IS'!D34,'DBWFB IS'!D42)</f>
        <v>6491.25</v>
      </c>
      <c r="F57" s="15">
        <f>SUM('DBLP IS'!E34,'DBRN IS'!E35,'DBW IS'!E34,'DBWFB IS'!E42)</f>
        <v>2364.19</v>
      </c>
      <c r="G57" s="15">
        <f>SUM('DBLP IS'!F34,'DBRN IS'!F35,'DBW IS'!F34,'DBWFB IS'!F42)</f>
        <v>3828.97</v>
      </c>
      <c r="H57" s="15">
        <f>SUM('DBLP IS'!G34,'DBRN IS'!G35,'DBW IS'!G34,'DBWFB IS'!G42)</f>
        <v>4741.84</v>
      </c>
      <c r="I57" s="15">
        <f>SUM('DBLP IS'!H34,'DBRN IS'!H35,'DBW IS'!H34,'DBWFB IS'!H42)</f>
        <v>2349.6999999999998</v>
      </c>
      <c r="J57" s="15">
        <f>SUM('DBLP IS'!I34,'DBRN IS'!I35,'DBW IS'!I34,'DBWFB IS'!I42)</f>
        <v>3612.21</v>
      </c>
      <c r="K57" s="15">
        <f>SUM('DBLP IS'!J34,'DBRN IS'!J35,'DBW IS'!J34,'DBWFB IS'!J42)</f>
        <v>3396.0199999999995</v>
      </c>
      <c r="L57" s="15">
        <f>SUM('DBLP IS'!K34,'DBRN IS'!K35,'DBW IS'!K34,'DBWFB IS'!K42)</f>
        <v>3407.9199999999996</v>
      </c>
      <c r="M57" s="15">
        <f>SUM('DBLP IS'!L34,'DBRN IS'!L35,'DBW IS'!L34,'DBWFB IS'!L42)</f>
        <v>2912.1</v>
      </c>
      <c r="N57" s="15">
        <f>SUM('DBLP IS'!M34,'DBRN IS'!M35,'DBW IS'!M34,'DBWFB IS'!M42)</f>
        <v>2552.4</v>
      </c>
      <c r="O57" s="15">
        <f>SUM('DBLP IS'!N34,'DBRN IS'!N35,'DBW IS'!N34,'DBWFB IS'!N42)</f>
        <v>4795.97</v>
      </c>
      <c r="P57" s="15">
        <f>SUM('DBLP IS'!O34,'DBRN IS'!O35,'DBW IS'!O34,'DBWFB IS'!O42)</f>
        <v>4114.5300000000007</v>
      </c>
      <c r="Q57" s="15">
        <f>SUM('DBLP IS'!P34,'DBRN IS'!P35,'DBW IS'!P34,'DBWFB IS'!P42)</f>
        <v>3801.2</v>
      </c>
      <c r="R57" s="15">
        <f>SUM('DBLP IS'!Q34,'DBRN IS'!Q35,'DBW IS'!Q34,'DBWFB IS'!Q42)</f>
        <v>4189.08</v>
      </c>
      <c r="S57" s="15">
        <f>SUM('DBLP IS'!R34,'DBRN IS'!R35,'DBW IS'!R34,'DBWFB IS'!R42)</f>
        <v>3258.5299999999997</v>
      </c>
      <c r="T57" s="15">
        <f>SUM('DBLP IS'!S34,'DBRN IS'!S35,'DBW IS'!S34,'DBWFB IS'!S42)</f>
        <v>2910.9700000000003</v>
      </c>
      <c r="U57" s="15">
        <f>SUM('DBLP IS'!T34,'DBRN IS'!T35,'DBW IS'!T34,'DBWFB IS'!T42)</f>
        <v>2896.24</v>
      </c>
      <c r="V57" s="15">
        <f>SUM('DBLP IS'!U34,'DBRN IS'!U35,'DBW IS'!U34,'DBWFB IS'!U42)</f>
        <v>4395.8399999999992</v>
      </c>
      <c r="W57" s="15">
        <f>SUM('DBLP IS'!V34,'DBRN IS'!V35,'DBW IS'!V34,'DBWFB IS'!V42)</f>
        <v>4269.75</v>
      </c>
      <c r="X57" s="15">
        <f>SUM('DBLP IS'!W34,'DBRN IS'!W35,'DBW IS'!W34,'DBWFB IS'!W42)</f>
        <v>4518.54</v>
      </c>
      <c r="Y57" s="15">
        <f>SUM('DBLP IS'!X34,'DBRN IS'!X35,'DBW IS'!X34,'DBWFB IS'!X42)</f>
        <v>4313.63</v>
      </c>
      <c r="Z57" s="15">
        <f>SUM('DBLP IS'!Y34,'DBRN IS'!Y35,'DBW IS'!Y34,'DBWFB IS'!Y42)</f>
        <v>1681.51</v>
      </c>
      <c r="AA57" s="15">
        <f>SUM('DBLP IS'!Z34,'DBRN IS'!Z35,'DBW IS'!Z34,'DBWFB IS'!Z42)</f>
        <v>3998.37</v>
      </c>
      <c r="AB57" s="15">
        <f>SUM('DBLP IS'!AA34,'DBRN IS'!AA35,'DBW IS'!AA34,'DBWFB IS'!AA42)</f>
        <v>3551.3500000000004</v>
      </c>
      <c r="AC57" s="15">
        <f>SUM('DBLP IS'!AB34,'DBRN IS'!AB35,'DBW IS'!AB34,'DBWFB IS'!AB42)</f>
        <v>3534.55</v>
      </c>
      <c r="AD57" s="15">
        <f>SUM('DBLP IS'!AC34,'DBRN IS'!AC35,'DBW IS'!AC34,'DBWFB IS'!AC42)</f>
        <v>3544.08</v>
      </c>
      <c r="AE57" s="15">
        <f>SUM('DBLP IS'!AD34,'DBRN IS'!AD35,'DBW IS'!AD34,'DBWFB IS'!AD42)</f>
        <v>2909.91</v>
      </c>
      <c r="AF57" s="15">
        <f>SUM('DBLP IS'!AE34,'DBRN IS'!AE35,'DBW IS'!AE34,'DBWFB IS'!AE42)</f>
        <v>2796.69</v>
      </c>
      <c r="AG57" s="15">
        <f>SUM('DBLP IS'!AF34,'DBRN IS'!AF35,'DBW IS'!AF34,'DBWFB IS'!AF42)</f>
        <v>20074.789999999997</v>
      </c>
      <c r="AI57" s="15">
        <f t="shared" si="16"/>
        <v>44088.69</v>
      </c>
      <c r="AJ57" s="15">
        <f t="shared" si="17"/>
        <v>44348.19</v>
      </c>
      <c r="AK57" s="15">
        <f t="shared" si="18"/>
        <v>36411.369999999995</v>
      </c>
      <c r="AL57" s="15">
        <f t="shared" si="19"/>
        <v>72822.739999999991</v>
      </c>
    </row>
    <row r="58" spans="2:38" s="12" customFormat="1" ht="15.75" thickBot="1" x14ac:dyDescent="0.3">
      <c r="B58" s="24" t="s">
        <v>81</v>
      </c>
      <c r="C58" s="25">
        <v>61026</v>
      </c>
      <c r="D58" s="15">
        <f>SUM('DBRN IS'!C36,'DBWFB IS'!C28)</f>
        <v>211.32</v>
      </c>
      <c r="E58" s="15">
        <f>SUM('DBRN IS'!D36,'DBWFB IS'!D28)</f>
        <v>193.08</v>
      </c>
      <c r="F58" s="15">
        <f>SUM('DBRN IS'!E36,'DBWFB IS'!E28)</f>
        <v>193.08</v>
      </c>
      <c r="G58" s="15">
        <f>SUM('DBRN IS'!F36,'DBWFB IS'!F28)</f>
        <v>289.62</v>
      </c>
      <c r="H58" s="15">
        <f>SUM('DBRN IS'!G36,'DBWFB IS'!G28)</f>
        <v>97.8</v>
      </c>
      <c r="I58" s="15">
        <f>SUM('DBRN IS'!H36,'DBWFB IS'!H28)</f>
        <v>97.8</v>
      </c>
      <c r="J58" s="15">
        <f>SUM('DBRN IS'!I36,'DBWFB IS'!I28)</f>
        <v>97.8</v>
      </c>
      <c r="K58" s="15">
        <f>SUM('DBRN IS'!J36,'DBWFB IS'!J28)</f>
        <v>154.05000000000001</v>
      </c>
      <c r="L58" s="15">
        <f>SUM('DBRN IS'!K36,'DBWFB IS'!K28)</f>
        <v>864.47</v>
      </c>
      <c r="M58" s="15">
        <f>SUM('DBRN IS'!L36,'DBWFB IS'!L28)</f>
        <v>276.95999999999998</v>
      </c>
      <c r="N58" s="15">
        <f>SUM('DBRN IS'!M36,'DBWFB IS'!M28)</f>
        <v>190.38</v>
      </c>
      <c r="O58" s="15">
        <f>SUM('DBRN IS'!N36,'DBWFB IS'!N28)</f>
        <v>9951.3799999999992</v>
      </c>
      <c r="P58" s="15">
        <f>SUM('DBRN IS'!O36,'DBWFB IS'!O28)</f>
        <v>19.829999999999998</v>
      </c>
      <c r="Q58" s="15">
        <f>SUM('DBRN IS'!P36,'DBWFB IS'!P28)</f>
        <v>2568.62</v>
      </c>
      <c r="R58" s="15">
        <f>SUM('DBRN IS'!Q36,'DBWFB IS'!Q28)</f>
        <v>-36.78</v>
      </c>
      <c r="S58" s="15">
        <f>SUM('DBRN IS'!R36,'DBWFB IS'!R28)</f>
        <v>24.96</v>
      </c>
      <c r="T58" s="15">
        <f>SUM('DBRN IS'!S36,'DBWFB IS'!S28)</f>
        <v>2465.21</v>
      </c>
      <c r="U58" s="15">
        <f>SUM('DBRN IS'!T36,'DBWFB IS'!T28)</f>
        <v>24.96</v>
      </c>
      <c r="V58" s="15">
        <f>SUM('DBRN IS'!U36,'DBWFB IS'!U28)</f>
        <v>24.96</v>
      </c>
      <c r="W58" s="15">
        <f>SUM('DBRN IS'!V36,'DBWFB IS'!V28)</f>
        <v>2448.0500000000002</v>
      </c>
      <c r="X58" s="15">
        <f>SUM('DBRN IS'!W36,'DBWFB IS'!W28)</f>
        <v>54.6</v>
      </c>
      <c r="Y58" s="15">
        <f>SUM('DBRN IS'!X36,'DBWFB IS'!X28)</f>
        <v>24.96</v>
      </c>
      <c r="Z58" s="15">
        <f>SUM('DBRN IS'!Y36,'DBWFB IS'!Y28)</f>
        <v>2465.21</v>
      </c>
      <c r="AA58" s="15">
        <f>SUM('DBRN IS'!Z36,'DBWFB IS'!Z28)</f>
        <v>24.96</v>
      </c>
      <c r="AB58" s="15">
        <f>SUM('DBRN IS'!AA36,'DBWFB IS'!AA28)</f>
        <v>7.8</v>
      </c>
      <c r="AC58" s="15">
        <f>SUM('DBRN IS'!AB36,'DBWFB IS'!AB28)</f>
        <v>54.6</v>
      </c>
      <c r="AD58" s="15">
        <f>SUM('DBRN IS'!AC36,'DBWFB IS'!AC28)</f>
        <v>24.96</v>
      </c>
      <c r="AE58" s="15">
        <f>SUM('DBRN IS'!AD36,'DBWFB IS'!AD28)</f>
        <v>24.96</v>
      </c>
      <c r="AF58" s="15">
        <f>SUM('DBRN IS'!AE36,'DBWFB IS'!AE28)</f>
        <v>24.96</v>
      </c>
      <c r="AG58" s="15">
        <f>SUM('DBRN IS'!AF36,'DBWFB IS'!AF28)</f>
        <v>24.96</v>
      </c>
      <c r="AI58" s="15">
        <f t="shared" si="16"/>
        <v>12617.74</v>
      </c>
      <c r="AJ58" s="15">
        <f t="shared" si="17"/>
        <v>10109.540000000001</v>
      </c>
      <c r="AK58" s="15">
        <f t="shared" si="18"/>
        <v>162.24</v>
      </c>
      <c r="AL58" s="15">
        <f t="shared" si="19"/>
        <v>324.48</v>
      </c>
    </row>
    <row r="59" spans="2:38" s="12" customFormat="1" x14ac:dyDescent="0.25">
      <c r="B59" s="16" t="s">
        <v>82</v>
      </c>
      <c r="C59" s="16"/>
      <c r="D59" s="17">
        <f t="shared" ref="D59:AG59" si="20">D33+D34+D35+D36+D37+D38+D39+D40+D41+D42+D43+D44+D45+D46+D47+D48+D49+D50+D51+D52+D53+D54+D55+D56+D57+D58</f>
        <v>104679.98999999999</v>
      </c>
      <c r="E59" s="17">
        <f t="shared" si="20"/>
        <v>104272.18999999999</v>
      </c>
      <c r="F59" s="17">
        <f t="shared" si="20"/>
        <v>93857.459999999992</v>
      </c>
      <c r="G59" s="17">
        <f t="shared" si="20"/>
        <v>92345.210000000021</v>
      </c>
      <c r="H59" s="17">
        <f t="shared" si="20"/>
        <v>124066.68000000002</v>
      </c>
      <c r="I59" s="17">
        <f t="shared" si="20"/>
        <v>119417.28</v>
      </c>
      <c r="J59" s="17">
        <f t="shared" si="20"/>
        <v>109793.36</v>
      </c>
      <c r="K59" s="17">
        <f t="shared" si="20"/>
        <v>99286.160000000018</v>
      </c>
      <c r="L59" s="17">
        <f t="shared" si="20"/>
        <v>119405.85</v>
      </c>
      <c r="M59" s="17">
        <f t="shared" si="20"/>
        <v>120193.56000000001</v>
      </c>
      <c r="N59" s="17">
        <f t="shared" si="20"/>
        <v>125942.98999999998</v>
      </c>
      <c r="O59" s="17">
        <f t="shared" si="20"/>
        <v>232696.37999999998</v>
      </c>
      <c r="P59" s="17">
        <f t="shared" si="20"/>
        <v>143018.55999999997</v>
      </c>
      <c r="Q59" s="17">
        <f t="shared" si="20"/>
        <v>141456.88999999998</v>
      </c>
      <c r="R59" s="17">
        <f t="shared" si="20"/>
        <v>-3968.7400000000084</v>
      </c>
      <c r="S59" s="17">
        <f t="shared" si="20"/>
        <v>13397.240000000013</v>
      </c>
      <c r="T59" s="17">
        <f t="shared" si="20"/>
        <v>111171.29000000001</v>
      </c>
      <c r="U59" s="17">
        <f t="shared" si="20"/>
        <v>130883.02000000002</v>
      </c>
      <c r="V59" s="17">
        <f t="shared" si="20"/>
        <v>177263.45999999996</v>
      </c>
      <c r="W59" s="17">
        <f t="shared" si="20"/>
        <v>137160.16999999998</v>
      </c>
      <c r="X59" s="17">
        <f t="shared" si="20"/>
        <v>135344.98000000001</v>
      </c>
      <c r="Y59" s="17">
        <f t="shared" si="20"/>
        <v>170960.80000000002</v>
      </c>
      <c r="Z59" s="17">
        <f t="shared" si="20"/>
        <v>111915.2</v>
      </c>
      <c r="AA59" s="17">
        <f t="shared" si="20"/>
        <v>168580.83999999997</v>
      </c>
      <c r="AB59" s="17">
        <f t="shared" si="20"/>
        <v>108117.76000000001</v>
      </c>
      <c r="AC59" s="17">
        <f t="shared" si="20"/>
        <v>113435.27000000002</v>
      </c>
      <c r="AD59" s="17">
        <f t="shared" si="20"/>
        <v>112389.35</v>
      </c>
      <c r="AE59" s="17">
        <f t="shared" si="20"/>
        <v>127062.44</v>
      </c>
      <c r="AF59" s="17">
        <f t="shared" si="20"/>
        <v>113074.05</v>
      </c>
      <c r="AG59" s="17">
        <f t="shared" si="20"/>
        <v>138973.29</v>
      </c>
      <c r="AI59" s="17">
        <f t="shared" si="16"/>
        <v>1445957.1099999999</v>
      </c>
      <c r="AJ59" s="17">
        <f t="shared" si="17"/>
        <v>1437183.71</v>
      </c>
      <c r="AK59" s="17">
        <f t="shared" si="18"/>
        <v>713052.16000000003</v>
      </c>
      <c r="AL59" s="17">
        <f t="shared" si="19"/>
        <v>1426104.3200000001</v>
      </c>
    </row>
    <row r="60" spans="2:38" s="12" customFormat="1" x14ac:dyDescent="0.25">
      <c r="B60" s="18"/>
      <c r="C60" s="18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I60" s="19"/>
      <c r="AJ60" s="19"/>
      <c r="AK60" s="19"/>
      <c r="AL60" s="19"/>
    </row>
    <row r="61" spans="2:38" s="12" customFormat="1" x14ac:dyDescent="0.25">
      <c r="B61" s="18" t="s">
        <v>83</v>
      </c>
      <c r="C61" s="18"/>
      <c r="D61" s="19">
        <f t="shared" ref="D61:AG61" si="21">D29-D59</f>
        <v>-44075.890000000014</v>
      </c>
      <c r="E61" s="19">
        <f t="shared" si="21"/>
        <v>34539.210000000006</v>
      </c>
      <c r="F61" s="19">
        <f t="shared" si="21"/>
        <v>-29323.350000000006</v>
      </c>
      <c r="G61" s="19">
        <f t="shared" si="21"/>
        <v>71904.879999999976</v>
      </c>
      <c r="H61" s="19">
        <f t="shared" si="21"/>
        <v>85376.139999999956</v>
      </c>
      <c r="I61" s="19">
        <f t="shared" si="21"/>
        <v>75254.850000000064</v>
      </c>
      <c r="J61" s="19">
        <f t="shared" si="21"/>
        <v>48307.759999999995</v>
      </c>
      <c r="K61" s="19">
        <f t="shared" si="21"/>
        <v>31794.199999999997</v>
      </c>
      <c r="L61" s="19">
        <f t="shared" si="21"/>
        <v>71191.369999999937</v>
      </c>
      <c r="M61" s="19">
        <f t="shared" si="21"/>
        <v>70321.939999999988</v>
      </c>
      <c r="N61" s="19">
        <f t="shared" si="21"/>
        <v>42426.749999999985</v>
      </c>
      <c r="O61" s="19">
        <f t="shared" si="21"/>
        <v>-352668.81999999995</v>
      </c>
      <c r="P61" s="19">
        <f t="shared" si="21"/>
        <v>-129311.87999999998</v>
      </c>
      <c r="Q61" s="19">
        <f t="shared" si="21"/>
        <v>-36260.009999999922</v>
      </c>
      <c r="R61" s="19">
        <f t="shared" si="21"/>
        <v>135214.19000000006</v>
      </c>
      <c r="S61" s="19">
        <f t="shared" si="21"/>
        <v>140190.51</v>
      </c>
      <c r="T61" s="19">
        <f t="shared" si="21"/>
        <v>121565.61999999997</v>
      </c>
      <c r="U61" s="19">
        <f t="shared" si="21"/>
        <v>74404.179999999993</v>
      </c>
      <c r="V61" s="19">
        <f t="shared" si="21"/>
        <v>2364.9600000000501</v>
      </c>
      <c r="W61" s="19">
        <f t="shared" si="21"/>
        <v>-11616.229999999952</v>
      </c>
      <c r="X61" s="19">
        <f t="shared" si="21"/>
        <v>57996.510000000038</v>
      </c>
      <c r="Y61" s="19">
        <f t="shared" si="21"/>
        <v>25046.199999999983</v>
      </c>
      <c r="Z61" s="19">
        <f t="shared" si="21"/>
        <v>53580.439999999959</v>
      </c>
      <c r="AA61" s="19">
        <f t="shared" si="21"/>
        <v>-4157.3699999999371</v>
      </c>
      <c r="AB61" s="19">
        <f t="shared" si="21"/>
        <v>-68000.389999999985</v>
      </c>
      <c r="AC61" s="19">
        <f t="shared" si="21"/>
        <v>6960.1699999999546</v>
      </c>
      <c r="AD61" s="19">
        <f t="shared" si="21"/>
        <v>34423.00999999998</v>
      </c>
      <c r="AE61" s="19">
        <f t="shared" si="21"/>
        <v>45736.070000000007</v>
      </c>
      <c r="AF61" s="19">
        <f t="shared" si="21"/>
        <v>124388.78999999996</v>
      </c>
      <c r="AG61" s="19">
        <f t="shared" si="21"/>
        <v>78579.760000000038</v>
      </c>
      <c r="AI61" s="19">
        <f t="shared" si="16"/>
        <v>105049.03999999998</v>
      </c>
      <c r="AJ61" s="19">
        <f t="shared" si="17"/>
        <v>429017.12000000017</v>
      </c>
      <c r="AK61" s="19">
        <f t="shared" si="18"/>
        <v>222087.40999999995</v>
      </c>
      <c r="AL61" s="19">
        <f t="shared" si="19"/>
        <v>444174.81999999983</v>
      </c>
    </row>
    <row r="62" spans="2:38" s="12" customFormat="1" ht="15.75" thickBot="1" x14ac:dyDescent="0.3">
      <c r="B62" s="28" t="s">
        <v>368</v>
      </c>
      <c r="C62" s="20"/>
      <c r="D62" s="29">
        <f>D61/D17</f>
        <v>-0.20743741905338822</v>
      </c>
      <c r="E62" s="29">
        <f t="shared" ref="E62:AG62" si="22">E61/E17</f>
        <v>0.11981904759162544</v>
      </c>
      <c r="F62" s="29">
        <f t="shared" si="22"/>
        <v>-0.10323459853792574</v>
      </c>
      <c r="G62" s="29">
        <f t="shared" si="22"/>
        <v>0.231684422509704</v>
      </c>
      <c r="H62" s="29">
        <f t="shared" si="22"/>
        <v>0.24003664421471885</v>
      </c>
      <c r="I62" s="29">
        <f t="shared" si="22"/>
        <v>0.21924932180576745</v>
      </c>
      <c r="J62" s="29">
        <f t="shared" si="22"/>
        <v>0.16046907641429356</v>
      </c>
      <c r="K62" s="29">
        <f t="shared" si="22"/>
        <v>9.0207635994021942E-2</v>
      </c>
      <c r="L62" s="29">
        <f t="shared" si="22"/>
        <v>0.20691901309639305</v>
      </c>
      <c r="M62" s="29">
        <f t="shared" si="22"/>
        <v>0.20077997098021433</v>
      </c>
      <c r="N62" s="29">
        <f t="shared" si="22"/>
        <v>0.13136235894958287</v>
      </c>
      <c r="O62" s="29">
        <f t="shared" si="22"/>
        <v>-1.3159907950861849</v>
      </c>
      <c r="P62" s="29">
        <f t="shared" si="22"/>
        <v>-0.59075518804892801</v>
      </c>
      <c r="Q62" s="29">
        <f t="shared" si="22"/>
        <v>-0.1443029980073772</v>
      </c>
      <c r="R62" s="29">
        <f t="shared" si="22"/>
        <v>0.48776051596183906</v>
      </c>
      <c r="S62" s="29">
        <f t="shared" si="22"/>
        <v>0.46891766843838339</v>
      </c>
      <c r="T62" s="29">
        <f t="shared" si="22"/>
        <v>0.31302423696209131</v>
      </c>
      <c r="U62" s="29">
        <f t="shared" si="22"/>
        <v>0.20464933875572269</v>
      </c>
      <c r="V62" s="29">
        <f t="shared" si="22"/>
        <v>7.028650363072487E-3</v>
      </c>
      <c r="W62" s="29">
        <f t="shared" si="22"/>
        <v>-3.2582459394044312E-2</v>
      </c>
      <c r="X62" s="29">
        <f t="shared" si="22"/>
        <v>0.16576763752324825</v>
      </c>
      <c r="Y62" s="29">
        <f t="shared" si="22"/>
        <v>6.7951478159387457E-2</v>
      </c>
      <c r="Z62" s="29">
        <f t="shared" si="22"/>
        <v>0.16562139242059293</v>
      </c>
      <c r="AA62" s="29">
        <f t="shared" si="22"/>
        <v>-1.2522518647464058E-2</v>
      </c>
      <c r="AB62" s="29">
        <f t="shared" si="22"/>
        <v>-0.28437572609488621</v>
      </c>
      <c r="AC62" s="29">
        <f t="shared" si="22"/>
        <v>2.7244951694431981E-2</v>
      </c>
      <c r="AD62" s="29">
        <f t="shared" si="22"/>
        <v>0.12334236463042353</v>
      </c>
      <c r="AE62" s="29">
        <f t="shared" si="22"/>
        <v>0.15034084185022961</v>
      </c>
      <c r="AF62" s="29">
        <f t="shared" si="22"/>
        <v>0.3244515075521589</v>
      </c>
      <c r="AG62" s="29">
        <f t="shared" si="22"/>
        <v>0.21557059829720115</v>
      </c>
      <c r="AI62" s="27">
        <f t="shared" ref="AI62" si="23">AI61/AI17</f>
        <v>2.8142024238484865E-2</v>
      </c>
      <c r="AJ62" s="27">
        <f t="shared" ref="AJ62" si="24">AJ61/AJ17</f>
        <v>0.11099398593902547</v>
      </c>
      <c r="AK62" s="27">
        <f t="shared" ref="AK62" si="25">AK61/AK17</f>
        <v>0.1216390388082681</v>
      </c>
      <c r="AL62" s="27">
        <f t="shared" ref="AL62" si="26">AL61/AL17</f>
        <v>0.12163903880826808</v>
      </c>
    </row>
    <row r="63" spans="2:38" s="12" customFormat="1" ht="15.75" thickTop="1" x14ac:dyDescent="0.25">
      <c r="B63" s="18"/>
      <c r="C63" s="18"/>
    </row>
    <row r="64" spans="2:38" s="12" customFormat="1" x14ac:dyDescent="0.25">
      <c r="B64" s="14" t="s">
        <v>84</v>
      </c>
      <c r="C64" s="18"/>
    </row>
    <row r="65" spans="2:38" s="12" customFormat="1" x14ac:dyDescent="0.25">
      <c r="B65" s="24" t="s">
        <v>84</v>
      </c>
      <c r="C65" s="25">
        <v>71001</v>
      </c>
      <c r="D65" s="15">
        <f>SUM('DB IS'!C54,'DB IS'!C55,'DBLP IS'!C38,'DBRN IS'!C40,'DBW IS'!C38,'DBWFB IS'!C46)</f>
        <v>0</v>
      </c>
      <c r="E65" s="15">
        <f>SUM('DB IS'!D54,'DB IS'!D55,'DBLP IS'!D38,'DBRN IS'!D40,'DBW IS'!D38,'DBWFB IS'!D46)</f>
        <v>0</v>
      </c>
      <c r="F65" s="15">
        <f>SUM('DB IS'!E54,'DB IS'!E55,'DBLP IS'!E38,'DBRN IS'!E40,'DBW IS'!E38,'DBWFB IS'!E46)</f>
        <v>0</v>
      </c>
      <c r="G65" s="15">
        <f>SUM('DB IS'!F54,'DB IS'!F55,'DBLP IS'!F38,'DBRN IS'!F40,'DBW IS'!F38,'DBWFB IS'!F46)</f>
        <v>0</v>
      </c>
      <c r="H65" s="15">
        <f>SUM('DB IS'!G54,'DB IS'!G55,'DBLP IS'!G38,'DBRN IS'!G40,'DBW IS'!G38,'DBWFB IS'!G46)</f>
        <v>0</v>
      </c>
      <c r="I65" s="15">
        <f>SUM('DB IS'!H54,'DB IS'!H55,'DBLP IS'!H38,'DBRN IS'!H40,'DBW IS'!H38,'DBWFB IS'!H46)</f>
        <v>0</v>
      </c>
      <c r="J65" s="15">
        <f>SUM('DB IS'!I54,'DB IS'!I55,'DBLP IS'!I38,'DBRN IS'!I40,'DBW IS'!I38,'DBWFB IS'!I46)</f>
        <v>0</v>
      </c>
      <c r="K65" s="15">
        <f>SUM('DB IS'!J54,'DB IS'!J55,'DBLP IS'!J38,'DBRN IS'!J40,'DBW IS'!J38,'DBWFB IS'!J46)</f>
        <v>0</v>
      </c>
      <c r="L65" s="15">
        <f>SUM('DB IS'!K54,'DB IS'!K55,'DBLP IS'!K38,'DBRN IS'!K40,'DBW IS'!K38,'DBWFB IS'!K46)</f>
        <v>0</v>
      </c>
      <c r="M65" s="15">
        <f>SUM('DB IS'!L54,'DB IS'!L55,'DBLP IS'!L38,'DBRN IS'!L40,'DBW IS'!L38,'DBWFB IS'!L46)</f>
        <v>0</v>
      </c>
      <c r="N65" s="15">
        <f>SUM('DB IS'!M54,'DB IS'!M55,'DBLP IS'!M38,'DBRN IS'!M40,'DBW IS'!M38,'DBWFB IS'!M46)</f>
        <v>0</v>
      </c>
      <c r="O65" s="15">
        <f>SUM('DB IS'!N54,'DB IS'!N55,'DBLP IS'!N38,'DBRN IS'!N40,'DBW IS'!N38,'DBWFB IS'!N46)</f>
        <v>355.37</v>
      </c>
      <c r="P65" s="15">
        <f>SUM('DB IS'!O54,'DB IS'!O55,'DBLP IS'!O38,'DBRN IS'!O40,'DBW IS'!O38,'DBWFB IS'!O46)</f>
        <v>0</v>
      </c>
      <c r="Q65" s="15">
        <f>SUM('DB IS'!P54,'DB IS'!P55,'DBLP IS'!P38,'DBRN IS'!P40,'DBW IS'!P38,'DBWFB IS'!P46)</f>
        <v>0</v>
      </c>
      <c r="R65" s="15">
        <f>SUM('DB IS'!Q54,'DB IS'!Q55,'DBLP IS'!Q38,'DBRN IS'!Q40,'DBW IS'!Q38,'DBWFB IS'!Q46)</f>
        <v>12.48</v>
      </c>
      <c r="S65" s="15">
        <f>SUM('DB IS'!R54,'DB IS'!R55,'DBLP IS'!R38,'DBRN IS'!R40,'DBW IS'!R38,'DBWFB IS'!R46)</f>
        <v>0</v>
      </c>
      <c r="T65" s="15">
        <f>SUM('DB IS'!S54,'DB IS'!S55,'DBLP IS'!S38,'DBRN IS'!S40,'DBW IS'!S38,'DBWFB IS'!S46)</f>
        <v>0</v>
      </c>
      <c r="U65" s="15">
        <f>SUM('DB IS'!T54,'DB IS'!T55,'DBLP IS'!T38,'DBRN IS'!T40,'DBW IS'!T38,'DBWFB IS'!T46)</f>
        <v>10.220000000000001</v>
      </c>
      <c r="V65" s="15">
        <f>SUM('DB IS'!U54,'DB IS'!U55,'DBLP IS'!U38,'DBRN IS'!U40,'DBW IS'!U38,'DBWFB IS'!U46)</f>
        <v>164335.54</v>
      </c>
      <c r="W65" s="15">
        <f>SUM('DB IS'!V54,'DB IS'!V55,'DBLP IS'!V38,'DBRN IS'!V40,'DBW IS'!V38,'DBWFB IS'!V46)</f>
        <v>0</v>
      </c>
      <c r="X65" s="15">
        <f>SUM('DB IS'!W54,'DB IS'!W55,'DBLP IS'!W38,'DBRN IS'!W40,'DBW IS'!W38,'DBWFB IS'!W46)</f>
        <v>10</v>
      </c>
      <c r="Y65" s="15">
        <f>SUM('DB IS'!X54,'DB IS'!X55,'DBLP IS'!X38,'DBRN IS'!X40,'DBW IS'!X38,'DBWFB IS'!X46)</f>
        <v>0</v>
      </c>
      <c r="Z65" s="15">
        <f>SUM('DB IS'!Y54,'DB IS'!Y55,'DBLP IS'!Y38,'DBRN IS'!Y40,'DBW IS'!Y38,'DBWFB IS'!Y46)</f>
        <v>0</v>
      </c>
      <c r="AA65" s="15">
        <f>SUM('DB IS'!Z54,'DB IS'!Z55,'DBLP IS'!Z38,'DBRN IS'!Z40,'DBW IS'!Z38,'DBWFB IS'!Z46)</f>
        <v>9.9600000000000009</v>
      </c>
      <c r="AB65" s="15">
        <f>SUM('DB IS'!AA54,'DB IS'!AA55,'DBLP IS'!AA38,'DBRN IS'!AA40,'DBW IS'!AA38,'DBWFB IS'!AA46)</f>
        <v>0</v>
      </c>
      <c r="AC65" s="15">
        <f>SUM('DB IS'!AB54,'DB IS'!AB55,'DBLP IS'!AB38,'DBRN IS'!AB40,'DBW IS'!AB38,'DBWFB IS'!AB46)</f>
        <v>0</v>
      </c>
      <c r="AD65" s="15">
        <f>SUM('DB IS'!AC54,'DB IS'!AC55,'DBLP IS'!AC38,'DBRN IS'!AC40,'DBW IS'!AC38,'DBWFB IS'!AC46)</f>
        <v>0</v>
      </c>
      <c r="AE65" s="15">
        <f>SUM('DB IS'!AD54,'DB IS'!AD55,'DBLP IS'!AD38,'DBRN IS'!AD40,'DBW IS'!AD38,'DBWFB IS'!AD46)</f>
        <v>0</v>
      </c>
      <c r="AF65" s="15">
        <f>SUM('DB IS'!AE54,'DB IS'!AE55,'DBLP IS'!AE38,'DBRN IS'!AE40,'DBW IS'!AE38,'DBWFB IS'!AE46)</f>
        <v>0</v>
      </c>
      <c r="AG65" s="15">
        <f>SUM('DB IS'!AF54,'DB IS'!AF55,'DBLP IS'!AF38,'DBRN IS'!AF40,'DBW IS'!AF38,'DBWFB IS'!AF46)</f>
        <v>0</v>
      </c>
      <c r="AI65" s="15">
        <f>SUM(D65:O65)</f>
        <v>355.37</v>
      </c>
      <c r="AJ65" s="15">
        <f>SUM(P65:AA65)</f>
        <v>164378.20000000001</v>
      </c>
      <c r="AK65" s="15">
        <f>SUM(AB65:AG65)</f>
        <v>0</v>
      </c>
      <c r="AL65" s="15">
        <f>AK65/6*12</f>
        <v>0</v>
      </c>
    </row>
    <row r="66" spans="2:38" s="12" customFormat="1" x14ac:dyDescent="0.25">
      <c r="B66" s="24"/>
      <c r="C66" s="2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I66" s="15"/>
      <c r="AJ66" s="15"/>
      <c r="AK66" s="15"/>
      <c r="AL66" s="15"/>
    </row>
    <row r="67" spans="2:38" s="12" customFormat="1" x14ac:dyDescent="0.25">
      <c r="B67" s="14" t="s">
        <v>85</v>
      </c>
      <c r="C67" s="18"/>
    </row>
    <row r="68" spans="2:38" s="12" customFormat="1" x14ac:dyDescent="0.25">
      <c r="B68" s="24" t="s">
        <v>86</v>
      </c>
      <c r="C68" s="25">
        <v>81001</v>
      </c>
      <c r="D68" s="15">
        <f>SUM('DB IS'!C58,'DBWFB IS'!C50)</f>
        <v>0</v>
      </c>
      <c r="E68" s="15">
        <f>SUM('DB IS'!D58,'DBWFB IS'!D50)</f>
        <v>0</v>
      </c>
      <c r="F68" s="15">
        <f>SUM('DB IS'!E58,'DBWFB IS'!E50)</f>
        <v>0</v>
      </c>
      <c r="G68" s="15">
        <f>SUM('DB IS'!F58,'DBWFB IS'!F50)</f>
        <v>0</v>
      </c>
      <c r="H68" s="15">
        <f>SUM('DB IS'!G58,'DBWFB IS'!G50)</f>
        <v>0</v>
      </c>
      <c r="I68" s="15">
        <f>SUM('DB IS'!H58,'DBWFB IS'!H50)</f>
        <v>0</v>
      </c>
      <c r="J68" s="15">
        <f>SUM('DB IS'!I58,'DBWFB IS'!I50)</f>
        <v>0</v>
      </c>
      <c r="K68" s="15">
        <f>SUM('DB IS'!J58,'DBWFB IS'!J50)</f>
        <v>0</v>
      </c>
      <c r="L68" s="15">
        <f>SUM('DB IS'!K58,'DBWFB IS'!K50)</f>
        <v>0</v>
      </c>
      <c r="M68" s="15">
        <f>SUM('DB IS'!L58,'DBWFB IS'!L50)</f>
        <v>0</v>
      </c>
      <c r="N68" s="15">
        <f>SUM('DB IS'!M58,'DBWFB IS'!M50)</f>
        <v>0</v>
      </c>
      <c r="O68" s="15">
        <f>SUM('DB IS'!N58,'DBWFB IS'!N50)</f>
        <v>15088.48</v>
      </c>
      <c r="P68" s="15">
        <f>SUM('DB IS'!O58,'DBWFB IS'!O50)</f>
        <v>0</v>
      </c>
      <c r="Q68" s="15">
        <f>SUM('DB IS'!P58,'DBWFB IS'!P50)</f>
        <v>0</v>
      </c>
      <c r="R68" s="15">
        <f>SUM('DB IS'!Q58,'DBWFB IS'!Q50)</f>
        <v>0</v>
      </c>
      <c r="S68" s="15">
        <f>SUM('DB IS'!R58,'DBWFB IS'!R50)</f>
        <v>0</v>
      </c>
      <c r="T68" s="15">
        <f>SUM('DB IS'!S58,'DBWFB IS'!S50)</f>
        <v>0</v>
      </c>
      <c r="U68" s="15">
        <f>SUM('DB IS'!T58,'DBWFB IS'!T50)</f>
        <v>0</v>
      </c>
      <c r="V68" s="15">
        <f>SUM('DB IS'!U58,'DBWFB IS'!U50)</f>
        <v>0</v>
      </c>
      <c r="W68" s="15">
        <f>SUM('DB IS'!V58,'DBWFB IS'!V50)</f>
        <v>0</v>
      </c>
      <c r="X68" s="15">
        <f>SUM('DB IS'!W58,'DBWFB IS'!W50)</f>
        <v>0</v>
      </c>
      <c r="Y68" s="15">
        <f>SUM('DB IS'!X58,'DBWFB IS'!X50)</f>
        <v>0</v>
      </c>
      <c r="Z68" s="15">
        <f>SUM('DB IS'!Y58,'DBWFB IS'!Y50)</f>
        <v>0</v>
      </c>
      <c r="AA68" s="15">
        <f>SUM('DB IS'!Z58,'DBWFB IS'!Z50)</f>
        <v>0</v>
      </c>
      <c r="AB68" s="15">
        <f>SUM('DB IS'!AA58,'DBWFB IS'!AA50)</f>
        <v>0</v>
      </c>
      <c r="AC68" s="15">
        <f>SUM('DB IS'!AB58,'DBWFB IS'!AB50)</f>
        <v>0</v>
      </c>
      <c r="AD68" s="15">
        <f>SUM('DB IS'!AC58,'DBWFB IS'!AC50)</f>
        <v>0</v>
      </c>
      <c r="AE68" s="15">
        <f>SUM('DB IS'!AD58,'DBWFB IS'!AD50)</f>
        <v>0</v>
      </c>
      <c r="AF68" s="15">
        <f>SUM('DB IS'!AE58,'DBWFB IS'!AE50)</f>
        <v>0</v>
      </c>
      <c r="AG68" s="15">
        <f>SUM('DB IS'!AF58,'DBWFB IS'!AF50)</f>
        <v>0</v>
      </c>
      <c r="AI68" s="15">
        <f>SUM(D68:O68)</f>
        <v>15088.48</v>
      </c>
      <c r="AJ68" s="15">
        <f>SUM(P68:AA68)</f>
        <v>0</v>
      </c>
      <c r="AK68" s="15">
        <f>SUM(AB68:AG68)</f>
        <v>0</v>
      </c>
      <c r="AL68" s="15">
        <f>AK68/6*12</f>
        <v>0</v>
      </c>
    </row>
    <row r="69" spans="2:38" s="12" customFormat="1" x14ac:dyDescent="0.25">
      <c r="B69" s="24" t="s">
        <v>87</v>
      </c>
      <c r="C69" s="25">
        <v>81002</v>
      </c>
      <c r="D69" s="15">
        <f>SUM('DB IS'!C59,'DBWFB IS'!C52)</f>
        <v>0</v>
      </c>
      <c r="E69" s="15">
        <f>SUM('DB IS'!D59,'DBWFB IS'!D52)</f>
        <v>0</v>
      </c>
      <c r="F69" s="15">
        <f>SUM('DB IS'!E59,'DBWFB IS'!E52)</f>
        <v>0</v>
      </c>
      <c r="G69" s="15">
        <f>SUM('DB IS'!F59,'DBWFB IS'!F52)</f>
        <v>0</v>
      </c>
      <c r="H69" s="15">
        <f>SUM('DB IS'!G59,'DBWFB IS'!G52)</f>
        <v>0</v>
      </c>
      <c r="I69" s="15">
        <f>SUM('DB IS'!H59,'DBWFB IS'!H52)</f>
        <v>0</v>
      </c>
      <c r="J69" s="15">
        <f>SUM('DB IS'!I59,'DBWFB IS'!I52)</f>
        <v>0</v>
      </c>
      <c r="K69" s="15">
        <f>SUM('DB IS'!J59,'DBWFB IS'!J52)</f>
        <v>0</v>
      </c>
      <c r="L69" s="15">
        <f>SUM('DB IS'!K59,'DBWFB IS'!K52)</f>
        <v>0</v>
      </c>
      <c r="M69" s="15">
        <f>SUM('DB IS'!L59,'DBWFB IS'!L52)</f>
        <v>0</v>
      </c>
      <c r="N69" s="15">
        <f>SUM('DB IS'!M59,'DBWFB IS'!M52)</f>
        <v>0</v>
      </c>
      <c r="O69" s="15">
        <f>SUM('DB IS'!N59,'DBWFB IS'!N52)</f>
        <v>21829.81</v>
      </c>
      <c r="P69" s="15">
        <f>SUM('DB IS'!O59,'DBWFB IS'!O52)</f>
        <v>0</v>
      </c>
      <c r="Q69" s="15">
        <f>SUM('DB IS'!P59,'DBWFB IS'!P52)</f>
        <v>0</v>
      </c>
      <c r="R69" s="15">
        <f>SUM('DB IS'!Q59,'DBWFB IS'!Q52)</f>
        <v>0</v>
      </c>
      <c r="S69" s="15">
        <f>SUM('DB IS'!R59,'DBWFB IS'!R52)</f>
        <v>0</v>
      </c>
      <c r="T69" s="15">
        <f>SUM('DB IS'!S59,'DBWFB IS'!S52)</f>
        <v>0</v>
      </c>
      <c r="U69" s="15">
        <f>SUM('DB IS'!T59,'DBWFB IS'!T52)</f>
        <v>0</v>
      </c>
      <c r="V69" s="15">
        <f>SUM('DB IS'!U59,'DBWFB IS'!U52)</f>
        <v>0</v>
      </c>
      <c r="W69" s="15">
        <f>SUM('DB IS'!V59,'DBWFB IS'!V52)</f>
        <v>0</v>
      </c>
      <c r="X69" s="15">
        <f>SUM('DB IS'!W59,'DBWFB IS'!W52)</f>
        <v>0</v>
      </c>
      <c r="Y69" s="15">
        <f>SUM('DB IS'!X59,'DBWFB IS'!X52)</f>
        <v>0</v>
      </c>
      <c r="Z69" s="15">
        <f>SUM('DB IS'!Y59,'DBWFB IS'!Y52)</f>
        <v>0</v>
      </c>
      <c r="AA69" s="15">
        <f>SUM('DB IS'!Z59,'DBWFB IS'!Z52)</f>
        <v>0</v>
      </c>
      <c r="AB69" s="15">
        <f>SUM('DB IS'!AA59,'DBWFB IS'!AA52)</f>
        <v>0</v>
      </c>
      <c r="AC69" s="15">
        <f>SUM('DB IS'!AB59,'DBWFB IS'!AB52)</f>
        <v>0</v>
      </c>
      <c r="AD69" s="15">
        <f>SUM('DB IS'!AC59,'DBWFB IS'!AC52)</f>
        <v>0</v>
      </c>
      <c r="AE69" s="15">
        <f>SUM('DB IS'!AD59,'DBWFB IS'!AD52)</f>
        <v>0</v>
      </c>
      <c r="AF69" s="15">
        <f>SUM('DB IS'!AE59,'DBWFB IS'!AE52)</f>
        <v>0</v>
      </c>
      <c r="AG69" s="15">
        <f>SUM('DB IS'!AF59,'DBWFB IS'!AF52)</f>
        <v>0</v>
      </c>
      <c r="AI69" s="15">
        <f>SUM(D69:O69)</f>
        <v>21829.81</v>
      </c>
      <c r="AJ69" s="15">
        <f>SUM(P69:AA69)</f>
        <v>0</v>
      </c>
      <c r="AK69" s="15">
        <f>SUM(AB69:AG69)</f>
        <v>0</v>
      </c>
      <c r="AL69" s="15">
        <f>AK69/6*12</f>
        <v>0</v>
      </c>
    </row>
    <row r="70" spans="2:38" s="12" customFormat="1" x14ac:dyDescent="0.25">
      <c r="B70" s="24" t="s">
        <v>88</v>
      </c>
      <c r="C70" s="25">
        <v>81003</v>
      </c>
      <c r="D70" s="15">
        <f>SUM('DB IS'!C60,'DBRN IS'!C43,'DBWFB IS'!C49)</f>
        <v>6358.25</v>
      </c>
      <c r="E70" s="15">
        <f>SUM('DB IS'!D60,'DBRN IS'!D43,'DBWFB IS'!D49)</f>
        <v>5462.26</v>
      </c>
      <c r="F70" s="15">
        <f>SUM('DB IS'!E60,'DBRN IS'!E43,'DBWFB IS'!E49)</f>
        <v>4765.0599999999995</v>
      </c>
      <c r="G70" s="15">
        <f>SUM('DB IS'!F60,'DBRN IS'!F43,'DBWFB IS'!F49)</f>
        <v>7620</v>
      </c>
      <c r="H70" s="15">
        <f>SUM('DB IS'!G60,'DBRN IS'!G43,'DBWFB IS'!G49)</f>
        <v>5467.34</v>
      </c>
      <c r="I70" s="15">
        <f>SUM('DB IS'!H60,'DBRN IS'!H43,'DBWFB IS'!H49)</f>
        <v>5475.26</v>
      </c>
      <c r="J70" s="15">
        <f>SUM('DB IS'!I60,'DBRN IS'!I43,'DBWFB IS'!I49)</f>
        <v>6716.09</v>
      </c>
      <c r="K70" s="15">
        <f>SUM('DB IS'!J60,'DBRN IS'!J43,'DBWFB IS'!J49)</f>
        <v>5338.1900000000005</v>
      </c>
      <c r="L70" s="15">
        <f>SUM('DB IS'!K60,'DBRN IS'!K43,'DBWFB IS'!K49)</f>
        <v>6679.1200000000008</v>
      </c>
      <c r="M70" s="15">
        <f>SUM('DB IS'!L60,'DBRN IS'!L43,'DBWFB IS'!L49)</f>
        <v>5978.68</v>
      </c>
      <c r="N70" s="15">
        <f>SUM('DB IS'!M60,'DBRN IS'!M43,'DBWFB IS'!M49)</f>
        <v>5215.8500000000004</v>
      </c>
      <c r="O70" s="15">
        <f>SUM('DB IS'!N60,'DBRN IS'!N43,'DBWFB IS'!N49)</f>
        <v>7181.17</v>
      </c>
      <c r="P70" s="15">
        <f>SUM('DB IS'!O60,'DBRN IS'!O43,'DBWFB IS'!O49)</f>
        <v>2170.67</v>
      </c>
      <c r="Q70" s="15">
        <f>SUM('DB IS'!P60,'DBRN IS'!P43,'DBWFB IS'!P49)</f>
        <v>1627.35</v>
      </c>
      <c r="R70" s="15">
        <f>SUM('DB IS'!Q60,'DBRN IS'!Q43,'DBWFB IS'!Q49)</f>
        <v>2020.94</v>
      </c>
      <c r="S70" s="15">
        <f>SUM('DB IS'!R60,'DBRN IS'!R43,'DBWFB IS'!R49)</f>
        <v>2163.0500000000002</v>
      </c>
      <c r="T70" s="15">
        <f>SUM('DB IS'!S60,'DBRN IS'!S43,'DBWFB IS'!S49)</f>
        <v>2229.37</v>
      </c>
      <c r="U70" s="15">
        <f>SUM('DB IS'!T60,'DBRN IS'!T43,'DBWFB IS'!T49)</f>
        <v>853.96</v>
      </c>
      <c r="V70" s="15">
        <f>SUM('DB IS'!U60,'DBRN IS'!U43,'DBWFB IS'!U49)</f>
        <v>923.38</v>
      </c>
      <c r="W70" s="15">
        <f>SUM('DB IS'!V60,'DBRN IS'!V43,'DBWFB IS'!V49)</f>
        <v>370.21</v>
      </c>
      <c r="X70" s="15">
        <f>SUM('DB IS'!W60,'DBRN IS'!W43,'DBWFB IS'!W49)</f>
        <v>0</v>
      </c>
      <c r="Y70" s="15">
        <f>SUM('DB IS'!X60,'DBRN IS'!X43,'DBWFB IS'!X49)</f>
        <v>0</v>
      </c>
      <c r="Z70" s="15">
        <f>SUM('DB IS'!Y60,'DBRN IS'!Y43,'DBWFB IS'!Y49)</f>
        <v>0</v>
      </c>
      <c r="AA70" s="15">
        <f>SUM('DB IS'!Z60,'DBRN IS'!Z43,'DBWFB IS'!Z49)</f>
        <v>0</v>
      </c>
      <c r="AB70" s="15">
        <f>SUM('DB IS'!AA60,'DBRN IS'!AA43,'DBWFB IS'!AA49)</f>
        <v>0</v>
      </c>
      <c r="AC70" s="15">
        <f>SUM('DB IS'!AB60,'DBRN IS'!AB43,'DBWFB IS'!AB49)</f>
        <v>0</v>
      </c>
      <c r="AD70" s="15">
        <f>SUM('DB IS'!AC60,'DBRN IS'!AC43,'DBWFB IS'!AC49)</f>
        <v>0</v>
      </c>
      <c r="AE70" s="15">
        <f>SUM('DB IS'!AD60,'DBRN IS'!AD43,'DBWFB IS'!AD49)</f>
        <v>0</v>
      </c>
      <c r="AF70" s="15">
        <f>SUM('DB IS'!AE60,'DBRN IS'!AE43,'DBWFB IS'!AE49)</f>
        <v>0</v>
      </c>
      <c r="AG70" s="15">
        <f>SUM('DB IS'!AF60,'DBRN IS'!AF43,'DBWFB IS'!AF49)</f>
        <v>0</v>
      </c>
      <c r="AI70" s="15">
        <f>SUM(D70:O70)</f>
        <v>72257.27</v>
      </c>
      <c r="AJ70" s="15">
        <f>SUM(P70:AA70)</f>
        <v>12358.929999999998</v>
      </c>
      <c r="AK70" s="15">
        <f>SUM(AB70:AG70)</f>
        <v>0</v>
      </c>
      <c r="AL70" s="15">
        <f>AK70/6*12</f>
        <v>0</v>
      </c>
    </row>
    <row r="71" spans="2:38" s="12" customFormat="1" x14ac:dyDescent="0.25">
      <c r="B71" s="24" t="s">
        <v>79</v>
      </c>
      <c r="C71" s="25">
        <v>81004</v>
      </c>
      <c r="D71" s="15">
        <f>SUM('DB IS'!C61,'DBLP IS'!C41,'DBRN IS'!C44,'DBW IS'!C41,'DBWFB IS'!C51)</f>
        <v>0</v>
      </c>
      <c r="E71" s="15">
        <f>SUM('DB IS'!D61,'DBLP IS'!D41,'DBRN IS'!D44,'DBW IS'!D41,'DBWFB IS'!D51)</f>
        <v>0</v>
      </c>
      <c r="F71" s="15">
        <f>SUM('DB IS'!E61,'DBLP IS'!E41,'DBRN IS'!E44,'DBW IS'!E41,'DBWFB IS'!E51)</f>
        <v>0</v>
      </c>
      <c r="G71" s="15">
        <f>SUM('DB IS'!F61,'DBLP IS'!F41,'DBRN IS'!F44,'DBW IS'!F41,'DBWFB IS'!F51)</f>
        <v>0</v>
      </c>
      <c r="H71" s="15">
        <f>SUM('DB IS'!G61,'DBLP IS'!G41,'DBRN IS'!G44,'DBW IS'!G41,'DBWFB IS'!G51)</f>
        <v>0</v>
      </c>
      <c r="I71" s="15">
        <f>SUM('DB IS'!H61,'DBLP IS'!H41,'DBRN IS'!H44,'DBW IS'!H41,'DBWFB IS'!H51)</f>
        <v>0</v>
      </c>
      <c r="J71" s="15">
        <f>SUM('DB IS'!I61,'DBLP IS'!I41,'DBRN IS'!I44,'DBW IS'!I41,'DBWFB IS'!I51)</f>
        <v>0</v>
      </c>
      <c r="K71" s="15">
        <f>SUM('DB IS'!J61,'DBLP IS'!J41,'DBRN IS'!J44,'DBW IS'!J41,'DBWFB IS'!J51)</f>
        <v>0</v>
      </c>
      <c r="L71" s="15">
        <f>SUM('DB IS'!K61,'DBLP IS'!K41,'DBRN IS'!K44,'DBW IS'!K41,'DBWFB IS'!K51)</f>
        <v>0</v>
      </c>
      <c r="M71" s="15">
        <f>SUM('DB IS'!L61,'DBLP IS'!L41,'DBRN IS'!L44,'DBW IS'!L41,'DBWFB IS'!L51)</f>
        <v>0</v>
      </c>
      <c r="N71" s="15">
        <f>SUM('DB IS'!M61,'DBLP IS'!M41,'DBRN IS'!M44,'DBW IS'!M41,'DBWFB IS'!M51)</f>
        <v>0</v>
      </c>
      <c r="O71" s="15">
        <f>SUM('DB IS'!N61,'DBLP IS'!N41,'DBRN IS'!N44,'DBW IS'!N41,'DBWFB IS'!N51)</f>
        <v>0</v>
      </c>
      <c r="P71" s="15">
        <f>SUM('DB IS'!O61,'DBLP IS'!O41,'DBRN IS'!O44,'DBW IS'!O41,'DBWFB IS'!O51)</f>
        <v>275</v>
      </c>
      <c r="Q71" s="15">
        <f>SUM('DB IS'!P61,'DBLP IS'!P41,'DBRN IS'!P44,'DBW IS'!P41,'DBWFB IS'!P51)</f>
        <v>-6000</v>
      </c>
      <c r="R71" s="15">
        <f>SUM('DB IS'!Q61,'DBLP IS'!Q41,'DBRN IS'!Q44,'DBW IS'!Q41,'DBWFB IS'!Q51)</f>
        <v>-2000</v>
      </c>
      <c r="S71" s="15">
        <f>SUM('DB IS'!R61,'DBLP IS'!R41,'DBRN IS'!R44,'DBW IS'!R41,'DBWFB IS'!R51)</f>
        <v>0</v>
      </c>
      <c r="T71" s="15">
        <f>SUM('DB IS'!S61,'DBLP IS'!S41,'DBRN IS'!S44,'DBW IS'!S41,'DBWFB IS'!S51)</f>
        <v>3754.39</v>
      </c>
      <c r="U71" s="15">
        <f>SUM('DB IS'!T61,'DBLP IS'!T41,'DBRN IS'!T44,'DBW IS'!T41,'DBWFB IS'!T51)</f>
        <v>3601</v>
      </c>
      <c r="V71" s="15">
        <f>SUM('DB IS'!U61,'DBLP IS'!U41,'DBRN IS'!U44,'DBW IS'!U41,'DBWFB IS'!U51)</f>
        <v>2600</v>
      </c>
      <c r="W71" s="15">
        <f>SUM('DB IS'!V61,'DBLP IS'!V41,'DBRN IS'!V44,'DBW IS'!V41,'DBWFB IS'!V51)</f>
        <v>2600</v>
      </c>
      <c r="X71" s="15">
        <f>SUM('DB IS'!W61,'DBLP IS'!W41,'DBRN IS'!W44,'DBW IS'!W41,'DBWFB IS'!W51)</f>
        <v>7600</v>
      </c>
      <c r="Y71" s="15">
        <f>SUM('DB IS'!X61,'DBLP IS'!X41,'DBRN IS'!X44,'DBW IS'!X41,'DBWFB IS'!X51)</f>
        <v>-7488.55</v>
      </c>
      <c r="Z71" s="15">
        <f>SUM('DB IS'!Y61,'DBLP IS'!Y41,'DBRN IS'!Y44,'DBW IS'!Y41,'DBWFB IS'!Y51)</f>
        <v>-4690.82</v>
      </c>
      <c r="AA71" s="15">
        <f>SUM('DB IS'!Z61,'DBLP IS'!Z41,'DBRN IS'!Z44,'DBW IS'!Z41,'DBWFB IS'!Z51)</f>
        <v>1419</v>
      </c>
      <c r="AB71" s="15">
        <f>SUM('DB IS'!AA61,'DBLP IS'!AA41,'DBRN IS'!AA44,'DBW IS'!AA41,'DBWFB IS'!AA51)</f>
        <v>-571.71</v>
      </c>
      <c r="AC71" s="15">
        <f>SUM('DB IS'!AB61,'DBLP IS'!AB41,'DBRN IS'!AB44,'DBW IS'!AB41,'DBWFB IS'!AB51)</f>
        <v>-30</v>
      </c>
      <c r="AD71" s="15">
        <f>SUM('DB IS'!AC61,'DBLP IS'!AC41,'DBRN IS'!AC44,'DBW IS'!AC41,'DBWFB IS'!AC51)</f>
        <v>282</v>
      </c>
      <c r="AE71" s="15">
        <f>SUM('DB IS'!AD61,'DBLP IS'!AD41,'DBRN IS'!AD44,'DBW IS'!AD41,'DBWFB IS'!AD51)</f>
        <v>-15</v>
      </c>
      <c r="AF71" s="15">
        <f>SUM('DB IS'!AE61,'DBLP IS'!AE41,'DBRN IS'!AE44,'DBW IS'!AE41,'DBWFB IS'!AE51)</f>
        <v>-345.07</v>
      </c>
      <c r="AG71" s="15">
        <f>SUM('DB IS'!AF61,'DBLP IS'!AF41,'DBRN IS'!AF44,'DBW IS'!AF41,'DBWFB IS'!AF51)</f>
        <v>9894.35</v>
      </c>
      <c r="AI71" s="15">
        <f>SUM(D71:O71)</f>
        <v>0</v>
      </c>
      <c r="AJ71" s="15">
        <f>SUM(P71:AA71)</f>
        <v>1670.0199999999995</v>
      </c>
      <c r="AK71" s="15">
        <f>SUM(AB71:AG71)</f>
        <v>9214.57</v>
      </c>
      <c r="AL71" s="15">
        <f>AK71/6*12</f>
        <v>18429.14</v>
      </c>
    </row>
    <row r="72" spans="2:38" s="12" customFormat="1" x14ac:dyDescent="0.25">
      <c r="B72" s="24" t="s">
        <v>60</v>
      </c>
      <c r="C72" s="25">
        <v>81005</v>
      </c>
      <c r="D72" s="15">
        <f>SUM('DBRN IS'!C45)</f>
        <v>2255.65</v>
      </c>
      <c r="E72" s="15">
        <f>SUM('DBRN IS'!D45)</f>
        <v>2255.65</v>
      </c>
      <c r="F72" s="15">
        <f>SUM('DBRN IS'!E45)</f>
        <v>2255.65</v>
      </c>
      <c r="G72" s="15">
        <f>SUM('DBRN IS'!F45)</f>
        <v>2255.65</v>
      </c>
      <c r="H72" s="15">
        <f>SUM('DBRN IS'!G45)</f>
        <v>2255.65</v>
      </c>
      <c r="I72" s="15">
        <f>SUM('DBRN IS'!H45)</f>
        <v>2255.65</v>
      </c>
      <c r="J72" s="15">
        <f>SUM('DBRN IS'!I45)</f>
        <v>2255.65</v>
      </c>
      <c r="K72" s="15">
        <f>SUM('DBRN IS'!J45)</f>
        <v>2255.65</v>
      </c>
      <c r="L72" s="15">
        <f>SUM('DBRN IS'!K45)</f>
        <v>2255.65</v>
      </c>
      <c r="M72" s="15">
        <f>SUM('DBRN IS'!L45)</f>
        <v>2255.65</v>
      </c>
      <c r="N72" s="15">
        <f>SUM('DBRN IS'!M45)</f>
        <v>2255.65</v>
      </c>
      <c r="O72" s="15">
        <f>SUM('DBRN IS'!N45)</f>
        <v>2255.65</v>
      </c>
      <c r="P72" s="15">
        <f>SUM('DBRN IS'!O45)</f>
        <v>2255.65</v>
      </c>
      <c r="Q72" s="15">
        <f>SUM('DBRN IS'!P45)</f>
        <v>2255.65</v>
      </c>
      <c r="R72" s="15">
        <f>SUM('DBRN IS'!Q45)</f>
        <v>2255.65</v>
      </c>
      <c r="S72" s="15">
        <f>SUM('DBRN IS'!R45)</f>
        <v>2255.65</v>
      </c>
      <c r="T72" s="15">
        <f>SUM('DBRN IS'!S45)</f>
        <v>2255.65</v>
      </c>
      <c r="U72" s="15">
        <f>SUM('DBRN IS'!T45)</f>
        <v>2255.65</v>
      </c>
      <c r="V72" s="15">
        <f>SUM('DBRN IS'!U45)</f>
        <v>2255.65</v>
      </c>
      <c r="W72" s="15">
        <f>SUM('DBRN IS'!V45)</f>
        <v>2255.65</v>
      </c>
      <c r="X72" s="15">
        <f>SUM('DBRN IS'!W45)</f>
        <v>2255.65</v>
      </c>
      <c r="Y72" s="15">
        <f>SUM('DBRN IS'!X45)</f>
        <v>2255.65</v>
      </c>
      <c r="Z72" s="15">
        <f>SUM('DBRN IS'!Y45)</f>
        <v>2255.65</v>
      </c>
      <c r="AA72" s="15">
        <f>SUM('DBRN IS'!Z45)</f>
        <v>2255.65</v>
      </c>
      <c r="AB72" s="15">
        <f>SUM('DBRN IS'!AA45)</f>
        <v>2255.65</v>
      </c>
      <c r="AC72" s="15">
        <f>SUM('DBRN IS'!AB45)</f>
        <v>2255.65</v>
      </c>
      <c r="AD72" s="15">
        <f>SUM('DBRN IS'!AC45)</f>
        <v>2255.65</v>
      </c>
      <c r="AE72" s="15">
        <f>SUM('DBRN IS'!AD45)</f>
        <v>2255.65</v>
      </c>
      <c r="AF72" s="15">
        <f>SUM('DBRN IS'!AE45)</f>
        <v>2255.65</v>
      </c>
      <c r="AG72" s="15">
        <f>SUM('DBRN IS'!AF45)</f>
        <v>2255.65</v>
      </c>
      <c r="AI72" s="15">
        <f>SUM(D72:O72)</f>
        <v>27067.800000000007</v>
      </c>
      <c r="AJ72" s="15">
        <f>SUM(P72:AA72)</f>
        <v>27067.800000000007</v>
      </c>
      <c r="AK72" s="15">
        <f>SUM(AB72:AG72)</f>
        <v>13533.9</v>
      </c>
      <c r="AL72" s="15">
        <f>AK72/6*12</f>
        <v>27067.800000000003</v>
      </c>
    </row>
    <row r="73" spans="2:38" s="12" customFormat="1" x14ac:dyDescent="0.25">
      <c r="B73" s="18"/>
      <c r="C73" s="18"/>
    </row>
    <row r="74" spans="2:38" s="12" customFormat="1" x14ac:dyDescent="0.25">
      <c r="B74" s="18" t="s">
        <v>290</v>
      </c>
      <c r="C74" s="18"/>
      <c r="D74" s="19">
        <f t="shared" ref="D74:U74" si="27">D61+D65-SUM(D68:D73)</f>
        <v>-52689.790000000015</v>
      </c>
      <c r="E74" s="19">
        <f t="shared" si="27"/>
        <v>26821.300000000007</v>
      </c>
      <c r="F74" s="19">
        <f t="shared" si="27"/>
        <v>-36344.060000000005</v>
      </c>
      <c r="G74" s="19">
        <f t="shared" si="27"/>
        <v>62029.229999999974</v>
      </c>
      <c r="H74" s="19">
        <f t="shared" si="27"/>
        <v>77653.149999999951</v>
      </c>
      <c r="I74" s="19">
        <f t="shared" si="27"/>
        <v>67523.940000000061</v>
      </c>
      <c r="J74" s="19">
        <f t="shared" si="27"/>
        <v>39336.019999999997</v>
      </c>
      <c r="K74" s="19">
        <f t="shared" si="27"/>
        <v>24200.359999999997</v>
      </c>
      <c r="L74" s="19">
        <f t="shared" si="27"/>
        <v>62256.599999999933</v>
      </c>
      <c r="M74" s="19">
        <f t="shared" si="27"/>
        <v>62087.609999999986</v>
      </c>
      <c r="N74" s="19">
        <f t="shared" si="27"/>
        <v>34955.249999999985</v>
      </c>
      <c r="O74" s="19">
        <f t="shared" si="27"/>
        <v>-398668.55999999994</v>
      </c>
      <c r="P74" s="19">
        <f t="shared" si="27"/>
        <v>-134013.19999999998</v>
      </c>
      <c r="Q74" s="19">
        <f t="shared" si="27"/>
        <v>-34143.009999999922</v>
      </c>
      <c r="R74" s="19">
        <f t="shared" si="27"/>
        <v>132950.08000000007</v>
      </c>
      <c r="S74" s="19">
        <f t="shared" si="27"/>
        <v>135771.81</v>
      </c>
      <c r="T74" s="19">
        <f t="shared" si="27"/>
        <v>113326.20999999996</v>
      </c>
      <c r="U74" s="19">
        <f t="shared" si="27"/>
        <v>67703.789999999994</v>
      </c>
      <c r="V74" s="19">
        <f>V61+V65-SUM(V68:V73)</f>
        <v>160921.47000000006</v>
      </c>
      <c r="W74" s="19">
        <f t="shared" ref="W74:AG74" si="28">W61+W65-SUM(W68:W73)</f>
        <v>-16842.089999999953</v>
      </c>
      <c r="X74" s="19">
        <f t="shared" si="28"/>
        <v>48150.860000000037</v>
      </c>
      <c r="Y74" s="19">
        <f t="shared" si="28"/>
        <v>30279.099999999984</v>
      </c>
      <c r="Z74" s="19">
        <f t="shared" si="28"/>
        <v>56015.609999999957</v>
      </c>
      <c r="AA74" s="19">
        <f t="shared" si="28"/>
        <v>-7822.0599999999376</v>
      </c>
      <c r="AB74" s="19">
        <f t="shared" si="28"/>
        <v>-69684.329999999987</v>
      </c>
      <c r="AC74" s="19">
        <f t="shared" si="28"/>
        <v>4734.519999999955</v>
      </c>
      <c r="AD74" s="19">
        <f t="shared" si="28"/>
        <v>31885.359999999979</v>
      </c>
      <c r="AE74" s="19">
        <f t="shared" si="28"/>
        <v>43495.420000000006</v>
      </c>
      <c r="AF74" s="19">
        <f t="shared" si="28"/>
        <v>122478.20999999996</v>
      </c>
      <c r="AG74" s="19">
        <f t="shared" si="28"/>
        <v>66429.760000000038</v>
      </c>
      <c r="AI74" s="19">
        <f>SUM(D74:O74)</f>
        <v>-30838.95000000007</v>
      </c>
      <c r="AJ74" s="19">
        <f>SUM(P74:AA74)</f>
        <v>552298.57000000018</v>
      </c>
      <c r="AK74" s="19">
        <f>SUM(AB74:AG74)</f>
        <v>199338.93999999994</v>
      </c>
      <c r="AL74" s="19">
        <f>AK74/6*12</f>
        <v>398677.87999999989</v>
      </c>
    </row>
    <row r="75" spans="2:38" s="12" customFormat="1" ht="15.75" thickBot="1" x14ac:dyDescent="0.3">
      <c r="B75" s="28" t="s">
        <v>407</v>
      </c>
      <c r="C75" s="26"/>
      <c r="D75" s="30">
        <f>D74/D17</f>
        <v>-0.24797761424817566</v>
      </c>
      <c r="E75" s="30">
        <f t="shared" ref="E75:AG75" si="29">E74/E17</f>
        <v>9.3045052888275775E-2</v>
      </c>
      <c r="F75" s="30">
        <f t="shared" si="29"/>
        <v>-0.12795142585476368</v>
      </c>
      <c r="G75" s="30">
        <f t="shared" si="29"/>
        <v>0.19986413065805278</v>
      </c>
      <c r="H75" s="30">
        <f t="shared" si="29"/>
        <v>0.21832331068963992</v>
      </c>
      <c r="I75" s="30">
        <f t="shared" si="29"/>
        <v>0.19672589940254126</v>
      </c>
      <c r="J75" s="30">
        <f t="shared" si="29"/>
        <v>0.13066668376290227</v>
      </c>
      <c r="K75" s="30">
        <f t="shared" si="29"/>
        <v>6.8662122833859279E-2</v>
      </c>
      <c r="L75" s="30">
        <f t="shared" si="29"/>
        <v>0.18094994141476559</v>
      </c>
      <c r="M75" s="30">
        <f t="shared" si="29"/>
        <v>0.17726969042706819</v>
      </c>
      <c r="N75" s="30">
        <f t="shared" si="29"/>
        <v>0.10822898519618888</v>
      </c>
      <c r="O75" s="30">
        <f t="shared" si="29"/>
        <v>-1.4876397500926348</v>
      </c>
      <c r="P75" s="30">
        <f t="shared" si="29"/>
        <v>-0.61223294539557083</v>
      </c>
      <c r="Q75" s="30">
        <f t="shared" si="29"/>
        <v>-0.13587802937715293</v>
      </c>
      <c r="R75" s="30">
        <f t="shared" si="29"/>
        <v>0.47959315230130645</v>
      </c>
      <c r="S75" s="30">
        <f t="shared" si="29"/>
        <v>0.45413773432209631</v>
      </c>
      <c r="T75" s="30">
        <f t="shared" si="29"/>
        <v>0.29180824655075771</v>
      </c>
      <c r="U75" s="30">
        <f t="shared" si="29"/>
        <v>0.18621985827619242</v>
      </c>
      <c r="V75" s="30">
        <f t="shared" si="29"/>
        <v>0.47825787689501503</v>
      </c>
      <c r="W75" s="30">
        <f t="shared" si="29"/>
        <v>-4.7240517236301321E-2</v>
      </c>
      <c r="X75" s="30">
        <f t="shared" si="29"/>
        <v>0.13762645902163206</v>
      </c>
      <c r="Y75" s="30">
        <f t="shared" si="29"/>
        <v>8.2148573529553751E-2</v>
      </c>
      <c r="Z75" s="30">
        <f t="shared" si="29"/>
        <v>0.17314869615644979</v>
      </c>
      <c r="AA75" s="30">
        <f t="shared" si="29"/>
        <v>-2.3561023486382837E-2</v>
      </c>
      <c r="AB75" s="30">
        <f t="shared" si="29"/>
        <v>-0.29141791600291794</v>
      </c>
      <c r="AC75" s="30">
        <f t="shared" si="29"/>
        <v>1.8532847429922217E-2</v>
      </c>
      <c r="AD75" s="30">
        <f t="shared" si="29"/>
        <v>0.1142496167386966</v>
      </c>
      <c r="AE75" s="30">
        <f t="shared" si="29"/>
        <v>0.14297551275020598</v>
      </c>
      <c r="AF75" s="30">
        <f t="shared" si="29"/>
        <v>0.31946801537976138</v>
      </c>
      <c r="AG75" s="30">
        <f t="shared" si="29"/>
        <v>0.18223907922268384</v>
      </c>
      <c r="AH75" s="31"/>
      <c r="AI75" s="32">
        <f t="shared" ref="AI75" si="30">AI74/AI29</f>
        <v>-1.9883190018298812E-2</v>
      </c>
      <c r="AJ75" s="32">
        <f t="shared" ref="AJ75" si="31">AJ74/AJ29</f>
        <v>0.2959480893597074</v>
      </c>
      <c r="AK75" s="32">
        <f t="shared" ref="AK75" si="32">AK74/AK29</f>
        <v>0.21316490756561604</v>
      </c>
      <c r="AL75" s="32">
        <f t="shared" ref="AL75" si="33">AL74/AL29</f>
        <v>0.21316490756561604</v>
      </c>
    </row>
    <row r="76" spans="2:38" ht="15.75" thickTop="1" x14ac:dyDescent="0.25"/>
  </sheetData>
  <mergeCells count="1">
    <mergeCell ref="B3:C6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B0B7BF"/>
  </sheetPr>
  <dimension ref="B3:AF39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8.7109375" defaultRowHeight="15" x14ac:dyDescent="0.25"/>
  <cols>
    <col min="2" max="2" width="38" customWidth="1"/>
    <col min="3" max="33" width="11" customWidth="1"/>
  </cols>
  <sheetData>
    <row r="3" spans="2:32" x14ac:dyDescent="0.25">
      <c r="B3" s="8"/>
      <c r="C3" t="s">
        <v>330</v>
      </c>
      <c r="D3" t="s">
        <v>331</v>
      </c>
      <c r="E3" t="s">
        <v>332</v>
      </c>
      <c r="F3" t="s">
        <v>333</v>
      </c>
      <c r="G3" t="s">
        <v>334</v>
      </c>
      <c r="H3" t="s">
        <v>335</v>
      </c>
      <c r="I3" t="s">
        <v>336</v>
      </c>
      <c r="J3" t="s">
        <v>337</v>
      </c>
      <c r="K3" t="s">
        <v>338</v>
      </c>
      <c r="L3" t="s">
        <v>339</v>
      </c>
      <c r="M3" t="s">
        <v>340</v>
      </c>
      <c r="N3" t="s">
        <v>341</v>
      </c>
      <c r="O3" t="s">
        <v>342</v>
      </c>
      <c r="P3" t="s">
        <v>343</v>
      </c>
      <c r="Q3" t="s">
        <v>344</v>
      </c>
      <c r="R3" t="s">
        <v>345</v>
      </c>
      <c r="S3" t="s">
        <v>346</v>
      </c>
      <c r="T3" t="s">
        <v>347</v>
      </c>
      <c r="U3" t="s">
        <v>348</v>
      </c>
      <c r="V3" t="s">
        <v>349</v>
      </c>
      <c r="W3" t="s">
        <v>350</v>
      </c>
      <c r="X3" t="s">
        <v>351</v>
      </c>
      <c r="Y3" t="s">
        <v>352</v>
      </c>
      <c r="Z3" t="s">
        <v>353</v>
      </c>
      <c r="AA3" t="s">
        <v>354</v>
      </c>
      <c r="AB3" t="s">
        <v>355</v>
      </c>
      <c r="AC3" t="s">
        <v>356</v>
      </c>
      <c r="AD3" t="s">
        <v>357</v>
      </c>
      <c r="AE3" t="s">
        <v>358</v>
      </c>
      <c r="AF3" t="s">
        <v>359</v>
      </c>
    </row>
    <row r="4" spans="2:32" x14ac:dyDescent="0.25">
      <c r="B4" s="9" t="s">
        <v>373</v>
      </c>
    </row>
    <row r="5" spans="2:32" x14ac:dyDescent="0.25">
      <c r="B5" s="9" t="s">
        <v>89</v>
      </c>
    </row>
    <row r="6" spans="2:32" x14ac:dyDescent="0.25">
      <c r="B6" s="9" t="s">
        <v>374</v>
      </c>
    </row>
    <row r="7" spans="2:32" x14ac:dyDescent="0.25">
      <c r="B7" s="9" t="s">
        <v>206</v>
      </c>
    </row>
    <row r="8" spans="2:32" x14ac:dyDescent="0.25">
      <c r="B8" s="9" t="s">
        <v>292</v>
      </c>
      <c r="C8" s="10">
        <v>39142.559999999998</v>
      </c>
      <c r="D8" s="10">
        <v>37630.160000000003</v>
      </c>
      <c r="E8" s="10">
        <v>21496.6</v>
      </c>
      <c r="F8" s="10">
        <v>16422.66</v>
      </c>
      <c r="G8" s="10">
        <v>29851.360000000001</v>
      </c>
      <c r="H8" s="10">
        <v>22685.07</v>
      </c>
      <c r="I8" s="10">
        <v>24531.97</v>
      </c>
      <c r="J8" s="10">
        <v>28802.57</v>
      </c>
      <c r="K8" s="10">
        <v>12858.16</v>
      </c>
      <c r="L8" s="10">
        <v>23925.43</v>
      </c>
      <c r="M8" s="10">
        <v>22390.37</v>
      </c>
      <c r="N8" s="10">
        <v>22907.18</v>
      </c>
      <c r="O8" s="10">
        <v>7846.8300000000099</v>
      </c>
      <c r="P8" s="10">
        <v>-11624.96</v>
      </c>
      <c r="Q8" s="10">
        <v>32016.26</v>
      </c>
      <c r="R8" s="10">
        <v>15842.52</v>
      </c>
      <c r="S8" s="10">
        <v>54658.62</v>
      </c>
      <c r="T8" s="10">
        <v>54324.33</v>
      </c>
      <c r="U8" s="10">
        <v>40699.06</v>
      </c>
      <c r="V8" s="10">
        <v>32175.439999999999</v>
      </c>
      <c r="W8" s="10">
        <v>31370.22</v>
      </c>
      <c r="X8" s="10">
        <v>12096.57</v>
      </c>
      <c r="Y8" s="10">
        <v>19428.27</v>
      </c>
      <c r="Z8" s="10">
        <v>27941.89</v>
      </c>
      <c r="AA8" s="10">
        <v>7319.3900000000103</v>
      </c>
      <c r="AB8" s="10">
        <v>6702.4800000000096</v>
      </c>
      <c r="AC8" s="10">
        <v>-159558.26</v>
      </c>
      <c r="AD8" s="10">
        <v>-148177.24</v>
      </c>
      <c r="AE8" s="10">
        <v>-141205.72</v>
      </c>
      <c r="AF8" s="10">
        <v>-103282.65</v>
      </c>
    </row>
    <row r="9" spans="2:32" x14ac:dyDescent="0.25">
      <c r="B9" s="9" t="s">
        <v>209</v>
      </c>
      <c r="C9" s="10">
        <v>36593.08</v>
      </c>
      <c r="D9" s="10">
        <v>38286.620000000003</v>
      </c>
      <c r="E9" s="10">
        <v>43615.46</v>
      </c>
      <c r="F9" s="10">
        <v>39250.239999999998</v>
      </c>
      <c r="G9" s="10">
        <v>43852.92</v>
      </c>
      <c r="H9" s="10">
        <v>50231.12</v>
      </c>
      <c r="I9" s="10">
        <v>43079.65</v>
      </c>
      <c r="J9" s="10">
        <v>48512.29</v>
      </c>
      <c r="K9" s="10">
        <v>50612.07</v>
      </c>
      <c r="L9" s="10">
        <v>45947.33</v>
      </c>
      <c r="M9" s="10">
        <v>50454.98</v>
      </c>
      <c r="N9" s="10">
        <v>50475.12</v>
      </c>
      <c r="O9" s="10">
        <v>49884.17</v>
      </c>
      <c r="P9" s="10">
        <v>53597.84</v>
      </c>
      <c r="Q9" s="10">
        <v>55118</v>
      </c>
      <c r="R9" s="10">
        <v>53362.57</v>
      </c>
      <c r="S9" s="10">
        <v>59283.97</v>
      </c>
      <c r="T9" s="10">
        <v>56699.8</v>
      </c>
      <c r="U9" s="10">
        <v>58167.03</v>
      </c>
      <c r="V9" s="10">
        <v>64103.199999999997</v>
      </c>
      <c r="W9" s="10">
        <v>60217.2</v>
      </c>
      <c r="X9" s="10">
        <v>64156.26</v>
      </c>
      <c r="Y9" s="10">
        <v>66889.88</v>
      </c>
      <c r="Z9" s="10">
        <v>69576.850000000006</v>
      </c>
      <c r="AA9" s="10">
        <v>69994.86</v>
      </c>
      <c r="AB9" s="10">
        <v>73312</v>
      </c>
      <c r="AC9" s="10">
        <v>67342.55</v>
      </c>
      <c r="AD9" s="10">
        <v>70149.98</v>
      </c>
      <c r="AE9" s="10">
        <v>82941.649999999994</v>
      </c>
      <c r="AF9" s="10">
        <v>74298.05</v>
      </c>
    </row>
    <row r="10" spans="2:32" x14ac:dyDescent="0.25">
      <c r="B10" s="9" t="s">
        <v>375</v>
      </c>
      <c r="C10" s="10">
        <v>75735.64</v>
      </c>
      <c r="D10" s="10">
        <v>75916.78</v>
      </c>
      <c r="E10" s="10">
        <v>65112.06</v>
      </c>
      <c r="F10" s="10">
        <v>55672.9</v>
      </c>
      <c r="G10" s="10">
        <v>73704.28</v>
      </c>
      <c r="H10" s="10">
        <v>72916.19</v>
      </c>
      <c r="I10" s="10">
        <v>67611.62</v>
      </c>
      <c r="J10" s="10">
        <v>77314.86</v>
      </c>
      <c r="K10" s="10">
        <v>63470.23</v>
      </c>
      <c r="L10" s="10">
        <v>69872.759999999995</v>
      </c>
      <c r="M10" s="10">
        <v>72845.350000000006</v>
      </c>
      <c r="N10" s="10">
        <v>73382.3</v>
      </c>
      <c r="O10" s="10">
        <v>57731</v>
      </c>
      <c r="P10" s="10">
        <v>41972.88</v>
      </c>
      <c r="Q10" s="10">
        <v>87134.26</v>
      </c>
      <c r="R10" s="10">
        <v>69205.09</v>
      </c>
      <c r="S10" s="10">
        <v>113942.59</v>
      </c>
      <c r="T10" s="10">
        <v>111024.13</v>
      </c>
      <c r="U10" s="10">
        <v>98866.09</v>
      </c>
      <c r="V10" s="10">
        <v>96278.64</v>
      </c>
      <c r="W10" s="10">
        <v>91587.42</v>
      </c>
      <c r="X10" s="10">
        <v>76252.83</v>
      </c>
      <c r="Y10" s="10">
        <v>86318.15</v>
      </c>
      <c r="Z10" s="10">
        <v>97518.74</v>
      </c>
      <c r="AA10" s="10">
        <v>77314.25</v>
      </c>
      <c r="AB10" s="10">
        <v>80014.48</v>
      </c>
      <c r="AC10" s="10">
        <v>-92215.71</v>
      </c>
      <c r="AD10" s="10">
        <v>-78027.259999999995</v>
      </c>
      <c r="AE10" s="10">
        <v>-58264.07</v>
      </c>
      <c r="AF10" s="10">
        <v>-28984.6</v>
      </c>
    </row>
    <row r="11" spans="2:32" x14ac:dyDescent="0.25">
      <c r="B11" s="9" t="s">
        <v>376</v>
      </c>
      <c r="C11" s="10">
        <v>75735.64</v>
      </c>
      <c r="D11" s="10">
        <v>75916.78</v>
      </c>
      <c r="E11" s="10">
        <v>65112.06</v>
      </c>
      <c r="F11" s="10">
        <v>55672.9</v>
      </c>
      <c r="G11" s="10">
        <v>73704.28</v>
      </c>
      <c r="H11" s="10">
        <v>72916.19</v>
      </c>
      <c r="I11" s="10">
        <v>67611.62</v>
      </c>
      <c r="J11" s="10">
        <v>77314.86</v>
      </c>
      <c r="K11" s="10">
        <v>63470.23</v>
      </c>
      <c r="L11" s="10">
        <v>69872.759999999995</v>
      </c>
      <c r="M11" s="10">
        <v>72845.350000000006</v>
      </c>
      <c r="N11" s="10">
        <v>73382.3</v>
      </c>
      <c r="O11" s="10">
        <v>57731</v>
      </c>
      <c r="P11" s="10">
        <v>41972.88</v>
      </c>
      <c r="Q11" s="10">
        <v>87134.26</v>
      </c>
      <c r="R11" s="10">
        <v>69205.09</v>
      </c>
      <c r="S11" s="10">
        <v>113942.59</v>
      </c>
      <c r="T11" s="10">
        <v>111024.13</v>
      </c>
      <c r="U11" s="10">
        <v>98866.09</v>
      </c>
      <c r="V11" s="10">
        <v>96278.64</v>
      </c>
      <c r="W11" s="10">
        <v>91587.42</v>
      </c>
      <c r="X11" s="10">
        <v>76252.83</v>
      </c>
      <c r="Y11" s="10">
        <v>86318.15</v>
      </c>
      <c r="Z11" s="10">
        <v>97518.74</v>
      </c>
      <c r="AA11" s="10">
        <v>77314.25</v>
      </c>
      <c r="AB11" s="10">
        <v>80014.48</v>
      </c>
      <c r="AC11" s="10">
        <v>-92215.71</v>
      </c>
      <c r="AD11" s="10">
        <v>-78027.259999999995</v>
      </c>
      <c r="AE11" s="10">
        <v>-58264.07</v>
      </c>
      <c r="AF11" s="10">
        <v>-28984.6</v>
      </c>
    </row>
    <row r="12" spans="2:32" x14ac:dyDescent="0.25">
      <c r="B12" s="9" t="s">
        <v>377</v>
      </c>
    </row>
    <row r="13" spans="2:32" x14ac:dyDescent="0.25">
      <c r="B13" s="9" t="s">
        <v>224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</row>
    <row r="14" spans="2:32" x14ac:dyDescent="0.25">
      <c r="B14" s="9" t="s">
        <v>293</v>
      </c>
      <c r="C14" s="10">
        <v>36843.54</v>
      </c>
      <c r="D14" s="10">
        <v>35889.79</v>
      </c>
      <c r="E14" s="10">
        <v>35889.79</v>
      </c>
      <c r="F14" s="10">
        <v>35889.79</v>
      </c>
      <c r="G14" s="10">
        <v>35889.79</v>
      </c>
      <c r="H14" s="10">
        <v>35889.79</v>
      </c>
      <c r="I14" s="10">
        <v>35889.79</v>
      </c>
      <c r="J14" s="10">
        <v>35889.79</v>
      </c>
      <c r="K14" s="10">
        <v>35889.79</v>
      </c>
      <c r="L14" s="10">
        <v>35889.79</v>
      </c>
      <c r="M14" s="10">
        <v>35889.79</v>
      </c>
      <c r="N14" s="10">
        <v>40039.300000000003</v>
      </c>
      <c r="O14" s="10">
        <v>40039.300000000003</v>
      </c>
      <c r="P14" s="10">
        <v>40039.300000000003</v>
      </c>
      <c r="Q14" s="10">
        <v>40039.300000000003</v>
      </c>
      <c r="R14" s="10">
        <v>40039.300000000003</v>
      </c>
      <c r="S14" s="10">
        <v>40039.300000000003</v>
      </c>
      <c r="T14" s="10">
        <v>40039.300000000003</v>
      </c>
      <c r="U14" s="10">
        <v>40039.300000000003</v>
      </c>
      <c r="V14" s="10">
        <v>40039.300000000003</v>
      </c>
      <c r="W14" s="10">
        <v>40039.300000000003</v>
      </c>
      <c r="X14" s="10">
        <v>40039.300000000003</v>
      </c>
      <c r="Y14" s="10">
        <v>40039.300000000003</v>
      </c>
      <c r="Z14" s="10">
        <v>40039.300000000003</v>
      </c>
      <c r="AA14" s="10">
        <v>40039.300000000003</v>
      </c>
      <c r="AB14" s="10">
        <v>40039.300000000003</v>
      </c>
      <c r="AC14" s="10">
        <v>40039.300000000003</v>
      </c>
      <c r="AD14" s="10">
        <v>40039.300000000003</v>
      </c>
      <c r="AE14" s="10">
        <v>40039.300000000003</v>
      </c>
      <c r="AF14" s="10">
        <v>40039.300000000003</v>
      </c>
    </row>
    <row r="15" spans="2:32" x14ac:dyDescent="0.25">
      <c r="B15" s="9" t="s">
        <v>379</v>
      </c>
      <c r="C15" s="10">
        <v>36843.54</v>
      </c>
      <c r="D15" s="10">
        <v>35889.79</v>
      </c>
      <c r="E15" s="10">
        <v>35889.79</v>
      </c>
      <c r="F15" s="10">
        <v>35889.79</v>
      </c>
      <c r="G15" s="10">
        <v>35889.79</v>
      </c>
      <c r="H15" s="10">
        <v>35889.79</v>
      </c>
      <c r="I15" s="10">
        <v>35889.79</v>
      </c>
      <c r="J15" s="10">
        <v>35889.79</v>
      </c>
      <c r="K15" s="10">
        <v>35889.79</v>
      </c>
      <c r="L15" s="10">
        <v>35889.79</v>
      </c>
      <c r="M15" s="10">
        <v>35889.79</v>
      </c>
      <c r="N15" s="10">
        <v>40039.300000000003</v>
      </c>
      <c r="O15" s="10">
        <v>40039.300000000003</v>
      </c>
      <c r="P15" s="10">
        <v>40039.300000000003</v>
      </c>
      <c r="Q15" s="10">
        <v>40039.300000000003</v>
      </c>
      <c r="R15" s="10">
        <v>40039.300000000003</v>
      </c>
      <c r="S15" s="10">
        <v>40039.300000000003</v>
      </c>
      <c r="T15" s="10">
        <v>40039.300000000003</v>
      </c>
      <c r="U15" s="10">
        <v>40039.300000000003</v>
      </c>
      <c r="V15" s="10">
        <v>40039.300000000003</v>
      </c>
      <c r="W15" s="10">
        <v>40039.300000000003</v>
      </c>
      <c r="X15" s="10">
        <v>40039.300000000003</v>
      </c>
      <c r="Y15" s="10">
        <v>40039.300000000003</v>
      </c>
      <c r="Z15" s="10">
        <v>40039.300000000003</v>
      </c>
      <c r="AA15" s="10">
        <v>40039.300000000003</v>
      </c>
      <c r="AB15" s="10">
        <v>40039.300000000003</v>
      </c>
      <c r="AC15" s="10">
        <v>40039.300000000003</v>
      </c>
      <c r="AD15" s="10">
        <v>40039.300000000003</v>
      </c>
      <c r="AE15" s="10">
        <v>40039.300000000003</v>
      </c>
      <c r="AF15" s="10">
        <v>40039.300000000003</v>
      </c>
    </row>
    <row r="16" spans="2:32" x14ac:dyDescent="0.25">
      <c r="B16" s="9" t="s">
        <v>380</v>
      </c>
      <c r="C16" s="10">
        <v>112579.18</v>
      </c>
      <c r="D16" s="10">
        <v>111806.57</v>
      </c>
      <c r="E16" s="10">
        <v>101001.85</v>
      </c>
      <c r="F16" s="10">
        <v>91562.69</v>
      </c>
      <c r="G16" s="10">
        <v>109594.07</v>
      </c>
      <c r="H16" s="10">
        <v>108805.98</v>
      </c>
      <c r="I16" s="10">
        <v>103501.41</v>
      </c>
      <c r="J16" s="10">
        <v>113204.65</v>
      </c>
      <c r="K16" s="10">
        <v>99360.02</v>
      </c>
      <c r="L16" s="10">
        <v>105762.55</v>
      </c>
      <c r="M16" s="10">
        <v>108735.14</v>
      </c>
      <c r="N16" s="10">
        <v>113421.6</v>
      </c>
      <c r="O16" s="10">
        <v>97770.3</v>
      </c>
      <c r="P16" s="10">
        <v>82012.179999999993</v>
      </c>
      <c r="Q16" s="10">
        <v>127173.56</v>
      </c>
      <c r="R16" s="10">
        <v>109244.39</v>
      </c>
      <c r="S16" s="10">
        <v>153981.89000000001</v>
      </c>
      <c r="T16" s="10">
        <v>151063.43</v>
      </c>
      <c r="U16" s="10">
        <v>138905.39000000001</v>
      </c>
      <c r="V16" s="10">
        <v>136317.94</v>
      </c>
      <c r="W16" s="10">
        <v>131626.72</v>
      </c>
      <c r="X16" s="10">
        <v>116292.13</v>
      </c>
      <c r="Y16" s="10">
        <v>126357.45</v>
      </c>
      <c r="Z16" s="10">
        <v>137558.04</v>
      </c>
      <c r="AA16" s="10">
        <v>117353.55</v>
      </c>
      <c r="AB16" s="10">
        <v>120053.78</v>
      </c>
      <c r="AC16" s="10">
        <v>-52176.41</v>
      </c>
      <c r="AD16" s="10">
        <v>-37987.96</v>
      </c>
      <c r="AE16" s="10">
        <v>-18224.77</v>
      </c>
      <c r="AF16" s="10">
        <v>11054.7</v>
      </c>
    </row>
    <row r="17" spans="2:32" x14ac:dyDescent="0.25">
      <c r="B17" s="9" t="s">
        <v>386</v>
      </c>
      <c r="C17" s="10">
        <v>112579.18</v>
      </c>
      <c r="D17" s="10">
        <v>111806.57</v>
      </c>
      <c r="E17" s="10">
        <v>101001.85</v>
      </c>
      <c r="F17" s="10">
        <v>91562.69</v>
      </c>
      <c r="G17" s="10">
        <v>109594.07</v>
      </c>
      <c r="H17" s="10">
        <v>108805.98</v>
      </c>
      <c r="I17" s="10">
        <v>103501.41</v>
      </c>
      <c r="J17" s="10">
        <v>113204.65</v>
      </c>
      <c r="K17" s="10">
        <v>99360.02</v>
      </c>
      <c r="L17" s="10">
        <v>105762.55</v>
      </c>
      <c r="M17" s="10">
        <v>108735.14</v>
      </c>
      <c r="N17" s="10">
        <v>113421.6</v>
      </c>
      <c r="O17" s="10">
        <v>97770.3</v>
      </c>
      <c r="P17" s="10">
        <v>82012.179999999993</v>
      </c>
      <c r="Q17" s="10">
        <v>127173.56</v>
      </c>
      <c r="R17" s="10">
        <v>109244.39</v>
      </c>
      <c r="S17" s="10">
        <v>153981.89000000001</v>
      </c>
      <c r="T17" s="10">
        <v>151063.43</v>
      </c>
      <c r="U17" s="10">
        <v>138905.39000000001</v>
      </c>
      <c r="V17" s="10">
        <v>136317.94</v>
      </c>
      <c r="W17" s="10">
        <v>131626.72</v>
      </c>
      <c r="X17" s="10">
        <v>116292.13</v>
      </c>
      <c r="Y17" s="10">
        <v>126357.45</v>
      </c>
      <c r="Z17" s="10">
        <v>137558.04</v>
      </c>
      <c r="AA17" s="10">
        <v>117353.55</v>
      </c>
      <c r="AB17" s="10">
        <v>120053.78</v>
      </c>
      <c r="AC17" s="10">
        <v>-52176.41</v>
      </c>
      <c r="AD17" s="10">
        <v>-37987.96</v>
      </c>
      <c r="AE17" s="10">
        <v>-18224.77</v>
      </c>
      <c r="AF17" s="10">
        <v>11054.7</v>
      </c>
    </row>
    <row r="18" spans="2:32" x14ac:dyDescent="0.25">
      <c r="B18" s="9" t="s">
        <v>387</v>
      </c>
    </row>
    <row r="19" spans="2:32" x14ac:dyDescent="0.25">
      <c r="B19" s="9" t="s">
        <v>388</v>
      </c>
    </row>
    <row r="20" spans="2:32" x14ac:dyDescent="0.25">
      <c r="B20" s="9" t="s">
        <v>108</v>
      </c>
    </row>
    <row r="21" spans="2:32" x14ac:dyDescent="0.25">
      <c r="B21" s="9" t="s">
        <v>114</v>
      </c>
    </row>
    <row r="22" spans="2:32" x14ac:dyDescent="0.25">
      <c r="B22" s="9" t="s">
        <v>259</v>
      </c>
      <c r="C22" s="10">
        <v>125.39</v>
      </c>
      <c r="D22" s="10">
        <v>337.32</v>
      </c>
      <c r="E22" s="10">
        <v>515.37</v>
      </c>
      <c r="F22" s="10">
        <v>208.44</v>
      </c>
      <c r="G22" s="10">
        <v>341.06</v>
      </c>
      <c r="H22" s="10">
        <v>501.52</v>
      </c>
      <c r="I22" s="10">
        <v>136.68</v>
      </c>
      <c r="J22" s="10">
        <v>324.41000000000003</v>
      </c>
      <c r="K22" s="10">
        <v>490.93</v>
      </c>
      <c r="L22" s="10">
        <v>165.33</v>
      </c>
      <c r="M22" s="10">
        <v>359.46</v>
      </c>
      <c r="N22" s="10">
        <v>472</v>
      </c>
      <c r="O22" s="10">
        <v>131.33000000000001</v>
      </c>
      <c r="P22" s="10">
        <v>248.29</v>
      </c>
      <c r="Q22" s="10">
        <v>393.15</v>
      </c>
      <c r="R22" s="10">
        <v>76.419999999999902</v>
      </c>
      <c r="S22" s="10">
        <v>195.74</v>
      </c>
      <c r="T22" s="10">
        <v>301.33</v>
      </c>
      <c r="U22" s="10">
        <v>142.02000000000001</v>
      </c>
      <c r="V22" s="10">
        <v>253.38</v>
      </c>
      <c r="W22" s="10">
        <v>407.94</v>
      </c>
      <c r="X22" s="10">
        <v>184.58</v>
      </c>
      <c r="Y22" s="10">
        <v>282.02</v>
      </c>
      <c r="Z22" s="10">
        <v>460.96</v>
      </c>
      <c r="AA22" s="10">
        <v>107.33</v>
      </c>
      <c r="AB22" s="10">
        <v>226.11</v>
      </c>
      <c r="AC22" s="10">
        <v>420.18</v>
      </c>
      <c r="AD22" s="10">
        <v>246.54</v>
      </c>
      <c r="AE22" s="10">
        <v>418.4</v>
      </c>
      <c r="AF22" s="10">
        <v>559.70000000000005</v>
      </c>
    </row>
    <row r="23" spans="2:32" x14ac:dyDescent="0.25">
      <c r="B23" s="9" t="s">
        <v>268</v>
      </c>
      <c r="C23" s="10">
        <v>28136.13</v>
      </c>
      <c r="D23" s="10">
        <v>28779.11</v>
      </c>
      <c r="E23" s="10">
        <v>23736.14</v>
      </c>
      <c r="F23" s="10">
        <v>24662.43</v>
      </c>
      <c r="G23" s="10">
        <v>26574.27</v>
      </c>
      <c r="H23" s="10">
        <v>27770.19</v>
      </c>
      <c r="I23" s="10">
        <v>27644.19</v>
      </c>
      <c r="J23" s="10">
        <v>24790.28</v>
      </c>
      <c r="K23" s="10">
        <v>25313.52</v>
      </c>
      <c r="L23" s="10">
        <v>24941.49</v>
      </c>
      <c r="M23" s="10">
        <v>25088.22</v>
      </c>
      <c r="N23" s="10">
        <v>27934.94</v>
      </c>
      <c r="O23" s="10">
        <v>24777.84</v>
      </c>
      <c r="P23" s="10">
        <v>26149.89</v>
      </c>
      <c r="Q23" s="10">
        <v>26425.55</v>
      </c>
      <c r="R23" s="10">
        <v>26715.63</v>
      </c>
      <c r="S23" s="10">
        <v>27985.32</v>
      </c>
      <c r="T23" s="10">
        <v>29501.040000000001</v>
      </c>
      <c r="U23" s="10">
        <v>30774.17</v>
      </c>
      <c r="V23" s="10">
        <v>27498.27</v>
      </c>
      <c r="W23" s="10">
        <v>27897.8</v>
      </c>
      <c r="X23" s="10">
        <v>28760.58</v>
      </c>
      <c r="Y23" s="10">
        <v>29117.279999999999</v>
      </c>
      <c r="Z23" s="10">
        <v>32237.57</v>
      </c>
      <c r="AA23" s="10">
        <v>29639.65</v>
      </c>
      <c r="AB23" s="10">
        <v>29475.58</v>
      </c>
      <c r="AC23" s="10">
        <v>30040.13</v>
      </c>
      <c r="AD23" s="10">
        <v>31542.23</v>
      </c>
      <c r="AE23" s="10">
        <v>33755.75</v>
      </c>
      <c r="AF23" s="10">
        <v>35178.480000000003</v>
      </c>
    </row>
    <row r="24" spans="2:32" x14ac:dyDescent="0.25">
      <c r="B24" s="9" t="s">
        <v>294</v>
      </c>
      <c r="C24" s="10">
        <v>239449.77</v>
      </c>
      <c r="D24" s="10">
        <v>239449.77</v>
      </c>
      <c r="E24" s="10">
        <v>236449.77</v>
      </c>
      <c r="F24" s="10">
        <v>236449.77</v>
      </c>
      <c r="G24" s="10">
        <v>236449.77</v>
      </c>
      <c r="H24" s="10">
        <v>236449.77</v>
      </c>
      <c r="I24" s="10">
        <v>236449.77</v>
      </c>
      <c r="J24" s="10">
        <v>236449.77</v>
      </c>
      <c r="K24" s="10">
        <v>236449.77</v>
      </c>
      <c r="L24" s="10">
        <v>239449.77</v>
      </c>
      <c r="M24" s="10">
        <v>239449.77</v>
      </c>
      <c r="N24" s="10">
        <v>315091.99</v>
      </c>
      <c r="O24" s="10">
        <v>318407.78999999998</v>
      </c>
      <c r="P24" s="10">
        <v>316897.88</v>
      </c>
      <c r="Q24" s="10">
        <v>318897.43</v>
      </c>
      <c r="R24" s="10">
        <v>320003.25</v>
      </c>
      <c r="S24" s="10">
        <v>325757.90000000002</v>
      </c>
      <c r="T24" s="10">
        <v>334042.86</v>
      </c>
      <c r="U24" s="10">
        <v>348739.9</v>
      </c>
      <c r="V24" s="10">
        <v>353169.91999999998</v>
      </c>
      <c r="W24" s="10">
        <v>359367.2</v>
      </c>
      <c r="X24" s="10">
        <v>368883.64</v>
      </c>
      <c r="Y24" s="10">
        <v>376037.43</v>
      </c>
      <c r="Z24" s="10">
        <v>388383.96</v>
      </c>
      <c r="AA24" s="10">
        <v>388383.96</v>
      </c>
      <c r="AB24" s="10">
        <v>388383.96</v>
      </c>
      <c r="AC24" s="10">
        <v>380383.96</v>
      </c>
      <c r="AD24" s="10">
        <v>380383.96</v>
      </c>
      <c r="AE24" s="10">
        <v>375383.96</v>
      </c>
      <c r="AF24" s="10">
        <v>372383.96</v>
      </c>
    </row>
    <row r="25" spans="2:32" x14ac:dyDescent="0.25">
      <c r="B25" s="9" t="s">
        <v>295</v>
      </c>
      <c r="C25" s="10">
        <v>-29000</v>
      </c>
      <c r="D25" s="10">
        <v>-29000</v>
      </c>
      <c r="E25" s="10">
        <v>-33000</v>
      </c>
      <c r="F25" s="10">
        <v>-36500</v>
      </c>
      <c r="G25" s="10">
        <v>-36500</v>
      </c>
      <c r="H25" s="10">
        <v>-47000</v>
      </c>
      <c r="I25" s="10">
        <v>-49000</v>
      </c>
      <c r="J25" s="10">
        <v>-25200</v>
      </c>
      <c r="K25" s="10">
        <v>-39200</v>
      </c>
      <c r="L25" s="10">
        <v>-36200</v>
      </c>
      <c r="M25" s="10">
        <v>-31200</v>
      </c>
      <c r="N25" s="10">
        <v>-24200</v>
      </c>
      <c r="O25" s="10">
        <v>-9200</v>
      </c>
      <c r="P25" s="10">
        <v>6300</v>
      </c>
      <c r="Q25" s="10">
        <v>30300</v>
      </c>
      <c r="R25" s="10">
        <v>27000</v>
      </c>
      <c r="S25" s="10">
        <v>43000</v>
      </c>
      <c r="T25" s="10">
        <v>40000</v>
      </c>
      <c r="U25" s="10">
        <v>35000</v>
      </c>
      <c r="V25" s="10">
        <v>48000</v>
      </c>
      <c r="W25" s="10">
        <v>46500</v>
      </c>
      <c r="X25" s="10">
        <v>46500</v>
      </c>
      <c r="Y25" s="10">
        <v>39500</v>
      </c>
      <c r="Z25" s="10">
        <v>39500</v>
      </c>
      <c r="AA25" s="10">
        <v>40400</v>
      </c>
      <c r="AB25" s="10">
        <v>36200</v>
      </c>
      <c r="AC25" s="10">
        <v>-50800</v>
      </c>
      <c r="AD25" s="10">
        <v>-37800</v>
      </c>
      <c r="AE25" s="10">
        <v>-34800</v>
      </c>
      <c r="AF25" s="10">
        <v>-34800</v>
      </c>
    </row>
    <row r="26" spans="2:32" x14ac:dyDescent="0.25">
      <c r="B26" s="9" t="s">
        <v>296</v>
      </c>
      <c r="C26" s="10">
        <v>50000</v>
      </c>
      <c r="D26" s="10">
        <v>50000</v>
      </c>
      <c r="E26" s="10">
        <v>50000</v>
      </c>
      <c r="F26" s="10">
        <v>50000</v>
      </c>
      <c r="G26" s="10">
        <v>50000</v>
      </c>
      <c r="H26" s="10">
        <v>50000</v>
      </c>
      <c r="I26" s="10">
        <v>54500</v>
      </c>
      <c r="J26" s="10">
        <v>54500</v>
      </c>
      <c r="K26" s="10">
        <v>54500</v>
      </c>
      <c r="L26" s="10">
        <v>54500</v>
      </c>
      <c r="M26" s="10">
        <v>54500</v>
      </c>
      <c r="N26" s="10">
        <v>54500</v>
      </c>
      <c r="O26" s="10">
        <v>59500</v>
      </c>
      <c r="P26" s="10">
        <v>59500</v>
      </c>
      <c r="Q26" s="10">
        <v>57500</v>
      </c>
      <c r="R26" s="10">
        <v>57500</v>
      </c>
      <c r="S26" s="10">
        <v>57500</v>
      </c>
      <c r="T26" s="10">
        <v>57500</v>
      </c>
      <c r="U26" s="10">
        <v>60500</v>
      </c>
      <c r="V26" s="10">
        <v>60500</v>
      </c>
      <c r="W26" s="10">
        <v>60500</v>
      </c>
      <c r="X26" s="10">
        <v>60500</v>
      </c>
      <c r="Y26" s="10">
        <v>53500</v>
      </c>
      <c r="Z26" s="10">
        <v>58500</v>
      </c>
      <c r="AA26" s="10">
        <v>59000</v>
      </c>
      <c r="AB26" s="10">
        <v>59000</v>
      </c>
      <c r="AC26" s="10">
        <v>-18500</v>
      </c>
      <c r="AD26" s="10">
        <v>-18500</v>
      </c>
      <c r="AE26" s="10">
        <v>-18500</v>
      </c>
      <c r="AF26" s="10">
        <v>-18500</v>
      </c>
    </row>
    <row r="27" spans="2:32" x14ac:dyDescent="0.25">
      <c r="B27" s="9" t="s">
        <v>297</v>
      </c>
      <c r="F27" s="10">
        <v>-4500</v>
      </c>
      <c r="G27" s="10">
        <v>-1500</v>
      </c>
      <c r="H27" s="10">
        <v>-1500</v>
      </c>
      <c r="I27" s="10">
        <v>-1500</v>
      </c>
      <c r="J27" s="10">
        <v>-1500</v>
      </c>
      <c r="K27" s="10">
        <v>-2300</v>
      </c>
      <c r="L27" s="10">
        <v>-2300</v>
      </c>
      <c r="M27" s="10">
        <v>-2300</v>
      </c>
      <c r="N27" s="10">
        <v>-2300</v>
      </c>
      <c r="O27" s="10">
        <v>-2300</v>
      </c>
      <c r="P27" s="10">
        <v>-2300</v>
      </c>
      <c r="Q27" s="10">
        <v>700</v>
      </c>
      <c r="R27" s="10">
        <v>700</v>
      </c>
      <c r="S27" s="10">
        <v>700</v>
      </c>
      <c r="T27" s="10">
        <v>700</v>
      </c>
      <c r="U27" s="10">
        <v>700</v>
      </c>
      <c r="V27" s="10">
        <v>700</v>
      </c>
      <c r="W27" s="10">
        <v>700</v>
      </c>
      <c r="X27" s="10">
        <v>700</v>
      </c>
      <c r="Y27" s="10">
        <v>700</v>
      </c>
      <c r="Z27" s="10">
        <v>700</v>
      </c>
      <c r="AA27" s="10">
        <v>3500</v>
      </c>
      <c r="AB27" s="10">
        <v>3500</v>
      </c>
      <c r="AC27" s="10">
        <v>3500</v>
      </c>
      <c r="AD27" s="10">
        <v>3500</v>
      </c>
      <c r="AE27" s="10">
        <v>4100</v>
      </c>
      <c r="AF27" s="10">
        <v>4100</v>
      </c>
    </row>
    <row r="28" spans="2:32" x14ac:dyDescent="0.25">
      <c r="B28" s="9" t="s">
        <v>298</v>
      </c>
      <c r="C28" s="10">
        <v>40000</v>
      </c>
      <c r="D28" s="10">
        <v>40000</v>
      </c>
      <c r="E28" s="10">
        <v>40000</v>
      </c>
      <c r="F28" s="10">
        <v>40000</v>
      </c>
      <c r="G28" s="10">
        <v>40000</v>
      </c>
      <c r="H28" s="10">
        <v>40000</v>
      </c>
      <c r="I28" s="10">
        <v>40000</v>
      </c>
      <c r="J28" s="10">
        <v>40000</v>
      </c>
      <c r="K28" s="10">
        <v>40000</v>
      </c>
      <c r="L28" s="10">
        <v>40000</v>
      </c>
      <c r="M28" s="10">
        <v>40000</v>
      </c>
      <c r="N28" s="10">
        <v>36000</v>
      </c>
      <c r="O28" s="10">
        <v>36000</v>
      </c>
      <c r="P28" s="10">
        <v>36000</v>
      </c>
      <c r="Q28" s="10">
        <v>31000</v>
      </c>
      <c r="R28" s="10">
        <v>26000</v>
      </c>
      <c r="S28" s="10">
        <v>26000</v>
      </c>
      <c r="T28" s="10">
        <v>25000</v>
      </c>
      <c r="U28" s="10">
        <v>19000</v>
      </c>
      <c r="V28" s="10">
        <v>14000</v>
      </c>
      <c r="W28" s="10">
        <v>6000</v>
      </c>
      <c r="X28" s="10">
        <v>6000</v>
      </c>
      <c r="Y28" s="10">
        <v>6000</v>
      </c>
      <c r="Z28" s="10">
        <v>6000</v>
      </c>
      <c r="AA28" s="10">
        <v>6000</v>
      </c>
      <c r="AB28" s="10">
        <v>6000</v>
      </c>
      <c r="AC28" s="10">
        <v>-4000</v>
      </c>
      <c r="AD28" s="10">
        <v>-4000</v>
      </c>
      <c r="AE28" s="10">
        <v>-6000</v>
      </c>
      <c r="AF28" s="10">
        <v>-8000</v>
      </c>
    </row>
    <row r="29" spans="2:32" x14ac:dyDescent="0.25">
      <c r="B29" s="9" t="s">
        <v>299</v>
      </c>
      <c r="C29" s="10">
        <v>16735.419999999998</v>
      </c>
      <c r="D29" s="10">
        <v>16735.419999999998</v>
      </c>
      <c r="E29" s="10">
        <v>15235.42</v>
      </c>
      <c r="F29" s="10">
        <v>12535.42</v>
      </c>
      <c r="G29" s="10">
        <v>12535.42</v>
      </c>
      <c r="H29" s="10">
        <v>12535.42</v>
      </c>
      <c r="I29" s="10">
        <v>9535.42</v>
      </c>
      <c r="J29" s="10">
        <v>9535.42</v>
      </c>
      <c r="K29" s="10">
        <v>9535.42</v>
      </c>
      <c r="L29" s="10">
        <v>9535.42</v>
      </c>
      <c r="M29" s="10">
        <v>9535.42</v>
      </c>
      <c r="N29" s="10">
        <v>9535.42</v>
      </c>
      <c r="O29" s="10">
        <v>7535.42</v>
      </c>
      <c r="P29" s="10">
        <v>7535.42</v>
      </c>
      <c r="Q29" s="10">
        <v>3535.42</v>
      </c>
      <c r="R29" s="10">
        <v>3535.42</v>
      </c>
      <c r="S29" s="10">
        <v>3535.42</v>
      </c>
      <c r="T29" s="10">
        <v>3535.42</v>
      </c>
      <c r="U29" s="10">
        <v>3535.42</v>
      </c>
      <c r="V29" s="10">
        <v>3535.42</v>
      </c>
      <c r="W29" s="10">
        <v>3535.42</v>
      </c>
      <c r="X29" s="10">
        <v>3535.42</v>
      </c>
      <c r="Y29" s="10">
        <v>3535.42</v>
      </c>
      <c r="Z29" s="10">
        <v>3535.42</v>
      </c>
      <c r="AA29" s="10">
        <v>3535.42</v>
      </c>
      <c r="AB29" s="10">
        <v>3535.42</v>
      </c>
      <c r="AC29" s="10">
        <v>3535.42</v>
      </c>
      <c r="AD29" s="10">
        <v>3535.42</v>
      </c>
      <c r="AE29" s="10">
        <v>3535.42</v>
      </c>
      <c r="AF29" s="10">
        <v>3535.42</v>
      </c>
    </row>
    <row r="30" spans="2:32" x14ac:dyDescent="0.25">
      <c r="B30" s="9" t="s">
        <v>395</v>
      </c>
      <c r="C30" s="10">
        <v>345446.71</v>
      </c>
      <c r="D30" s="10">
        <v>346301.62</v>
      </c>
      <c r="E30" s="10">
        <v>332936.7</v>
      </c>
      <c r="F30" s="10">
        <v>322856.06</v>
      </c>
      <c r="G30" s="10">
        <v>327900.52</v>
      </c>
      <c r="H30" s="10">
        <v>318756.90000000002</v>
      </c>
      <c r="I30" s="10">
        <v>317766.06</v>
      </c>
      <c r="J30" s="10">
        <v>338899.88</v>
      </c>
      <c r="K30" s="10">
        <v>324789.64</v>
      </c>
      <c r="L30" s="10">
        <v>330092.01</v>
      </c>
      <c r="M30" s="10">
        <v>335432.87</v>
      </c>
      <c r="N30" s="10">
        <v>417034.35</v>
      </c>
      <c r="O30" s="10">
        <v>434852.38</v>
      </c>
      <c r="P30" s="10">
        <v>450331.48</v>
      </c>
      <c r="Q30" s="10">
        <v>468751.55</v>
      </c>
      <c r="R30" s="10">
        <v>461530.72</v>
      </c>
      <c r="S30" s="10">
        <v>484674.38</v>
      </c>
      <c r="T30" s="10">
        <v>490580.65</v>
      </c>
      <c r="U30" s="10">
        <v>498391.51</v>
      </c>
      <c r="V30" s="10">
        <v>507656.99</v>
      </c>
      <c r="W30" s="10">
        <v>504908.36</v>
      </c>
      <c r="X30" s="10">
        <v>515064.22</v>
      </c>
      <c r="Y30" s="10">
        <v>508672.15</v>
      </c>
      <c r="Z30" s="10">
        <v>529317.91</v>
      </c>
      <c r="AA30" s="10">
        <v>530566.36</v>
      </c>
      <c r="AB30" s="10">
        <v>526321.06999999995</v>
      </c>
      <c r="AC30" s="10">
        <v>344579.69</v>
      </c>
      <c r="AD30" s="10">
        <v>358908.15</v>
      </c>
      <c r="AE30" s="10">
        <v>357893.53</v>
      </c>
      <c r="AF30" s="10">
        <v>354457.56</v>
      </c>
    </row>
    <row r="31" spans="2:32" x14ac:dyDescent="0.25">
      <c r="B31" s="9" t="s">
        <v>396</v>
      </c>
      <c r="C31" s="10">
        <v>345446.71</v>
      </c>
      <c r="D31" s="10">
        <v>346301.62</v>
      </c>
      <c r="E31" s="10">
        <v>332936.7</v>
      </c>
      <c r="F31" s="10">
        <v>322856.06</v>
      </c>
      <c r="G31" s="10">
        <v>327900.52</v>
      </c>
      <c r="H31" s="10">
        <v>318756.90000000002</v>
      </c>
      <c r="I31" s="10">
        <v>317766.06</v>
      </c>
      <c r="J31" s="10">
        <v>338899.88</v>
      </c>
      <c r="K31" s="10">
        <v>324789.64</v>
      </c>
      <c r="L31" s="10">
        <v>330092.01</v>
      </c>
      <c r="M31" s="10">
        <v>335432.87</v>
      </c>
      <c r="N31" s="10">
        <v>417034.35</v>
      </c>
      <c r="O31" s="10">
        <v>434852.38</v>
      </c>
      <c r="P31" s="10">
        <v>450331.48</v>
      </c>
      <c r="Q31" s="10">
        <v>468751.55</v>
      </c>
      <c r="R31" s="10">
        <v>461530.72</v>
      </c>
      <c r="S31" s="10">
        <v>484674.38</v>
      </c>
      <c r="T31" s="10">
        <v>490580.65</v>
      </c>
      <c r="U31" s="10">
        <v>498391.51</v>
      </c>
      <c r="V31" s="10">
        <v>507656.99</v>
      </c>
      <c r="W31" s="10">
        <v>504908.36</v>
      </c>
      <c r="X31" s="10">
        <v>515064.22</v>
      </c>
      <c r="Y31" s="10">
        <v>508672.15</v>
      </c>
      <c r="Z31" s="10">
        <v>529317.91</v>
      </c>
      <c r="AA31" s="10">
        <v>530566.36</v>
      </c>
      <c r="AB31" s="10">
        <v>526321.06999999995</v>
      </c>
      <c r="AC31" s="10">
        <v>344579.69</v>
      </c>
      <c r="AD31" s="10">
        <v>358908.15</v>
      </c>
      <c r="AE31" s="10">
        <v>357893.53</v>
      </c>
      <c r="AF31" s="10">
        <v>354457.56</v>
      </c>
    </row>
    <row r="32" spans="2:32" x14ac:dyDescent="0.25">
      <c r="B32" s="9" t="s">
        <v>400</v>
      </c>
      <c r="C32" s="10">
        <v>345446.71</v>
      </c>
      <c r="D32" s="10">
        <v>346301.62</v>
      </c>
      <c r="E32" s="10">
        <v>332936.7</v>
      </c>
      <c r="F32" s="10">
        <v>322856.06</v>
      </c>
      <c r="G32" s="10">
        <v>327900.52</v>
      </c>
      <c r="H32" s="10">
        <v>318756.90000000002</v>
      </c>
      <c r="I32" s="10">
        <v>317766.06</v>
      </c>
      <c r="J32" s="10">
        <v>338899.88</v>
      </c>
      <c r="K32" s="10">
        <v>324789.64</v>
      </c>
      <c r="L32" s="10">
        <v>330092.01</v>
      </c>
      <c r="M32" s="10">
        <v>335432.87</v>
      </c>
      <c r="N32" s="10">
        <v>417034.35</v>
      </c>
      <c r="O32" s="10">
        <v>434852.38</v>
      </c>
      <c r="P32" s="10">
        <v>450331.48</v>
      </c>
      <c r="Q32" s="10">
        <v>468751.55</v>
      </c>
      <c r="R32" s="10">
        <v>461530.72</v>
      </c>
      <c r="S32" s="10">
        <v>484674.38</v>
      </c>
      <c r="T32" s="10">
        <v>490580.65</v>
      </c>
      <c r="U32" s="10">
        <v>498391.51</v>
      </c>
      <c r="V32" s="10">
        <v>507656.99</v>
      </c>
      <c r="W32" s="10">
        <v>504908.36</v>
      </c>
      <c r="X32" s="10">
        <v>515064.22</v>
      </c>
      <c r="Y32" s="10">
        <v>508672.15</v>
      </c>
      <c r="Z32" s="10">
        <v>529317.91</v>
      </c>
      <c r="AA32" s="10">
        <v>530566.36</v>
      </c>
      <c r="AB32" s="10">
        <v>526321.06999999995</v>
      </c>
      <c r="AC32" s="10">
        <v>344579.69</v>
      </c>
      <c r="AD32" s="10">
        <v>358908.15</v>
      </c>
      <c r="AE32" s="10">
        <v>357893.53</v>
      </c>
      <c r="AF32" s="10">
        <v>354457.56</v>
      </c>
    </row>
    <row r="33" spans="2:32" x14ac:dyDescent="0.25">
      <c r="B33" s="9" t="s">
        <v>283</v>
      </c>
    </row>
    <row r="34" spans="2:32" x14ac:dyDescent="0.25">
      <c r="B34" s="9" t="s">
        <v>300</v>
      </c>
      <c r="X34" s="10">
        <v>-17000</v>
      </c>
      <c r="Y34" s="10">
        <v>-17000</v>
      </c>
      <c r="Z34" s="10">
        <v>-17000</v>
      </c>
      <c r="AA34" s="10">
        <v>-19400</v>
      </c>
      <c r="AB34" s="10">
        <v>-19400</v>
      </c>
      <c r="AC34" s="10">
        <v>-19400</v>
      </c>
      <c r="AD34" s="10">
        <v>-26400</v>
      </c>
      <c r="AE34" s="10">
        <v>-36900</v>
      </c>
      <c r="AF34" s="10">
        <v>-44100</v>
      </c>
    </row>
    <row r="35" spans="2:32" x14ac:dyDescent="0.25">
      <c r="B35" s="9" t="s">
        <v>301</v>
      </c>
      <c r="X35" s="10">
        <v>14000</v>
      </c>
      <c r="Y35" s="10">
        <v>14000</v>
      </c>
      <c r="Z35" s="10">
        <v>14000</v>
      </c>
      <c r="AA35" s="10">
        <v>14000</v>
      </c>
      <c r="AB35" s="10">
        <v>14000</v>
      </c>
      <c r="AC35" s="10">
        <v>14000</v>
      </c>
      <c r="AD35" s="10">
        <v>14000</v>
      </c>
      <c r="AE35" s="10">
        <v>14000</v>
      </c>
      <c r="AF35" s="10">
        <v>38000</v>
      </c>
    </row>
    <row r="36" spans="2:32" x14ac:dyDescent="0.25">
      <c r="B36" s="9" t="s">
        <v>129</v>
      </c>
      <c r="C36" s="10">
        <v>-222114.8</v>
      </c>
      <c r="D36" s="10">
        <v>-222114.8</v>
      </c>
      <c r="E36" s="10">
        <v>-222114.8</v>
      </c>
      <c r="F36" s="10">
        <v>-222114.8</v>
      </c>
      <c r="G36" s="10">
        <v>-222114.8</v>
      </c>
      <c r="H36" s="10">
        <v>-222114.8</v>
      </c>
      <c r="I36" s="10">
        <v>-222114.8</v>
      </c>
      <c r="J36" s="10">
        <v>-222114.8</v>
      </c>
      <c r="K36" s="10">
        <v>-222114.8</v>
      </c>
      <c r="L36" s="10">
        <v>-222114.8</v>
      </c>
      <c r="M36" s="10">
        <v>-222114.8</v>
      </c>
      <c r="N36" s="10">
        <v>-222114.8</v>
      </c>
      <c r="O36" s="10">
        <v>-303612.75</v>
      </c>
      <c r="P36" s="10">
        <v>-303612.75</v>
      </c>
      <c r="Q36" s="10">
        <v>-303612.75</v>
      </c>
      <c r="R36" s="10">
        <v>-303612.75</v>
      </c>
      <c r="S36" s="10">
        <v>-303612.75</v>
      </c>
      <c r="T36" s="10">
        <v>-303612.75</v>
      </c>
      <c r="U36" s="10">
        <v>-303612.75</v>
      </c>
      <c r="V36" s="10">
        <v>-303612.75</v>
      </c>
      <c r="W36" s="10">
        <v>-303612.75</v>
      </c>
      <c r="X36" s="10">
        <v>-303612.75</v>
      </c>
      <c r="Y36" s="10">
        <v>-303612.75</v>
      </c>
      <c r="Z36" s="10">
        <v>-303612.75</v>
      </c>
      <c r="AA36" s="10">
        <v>-388759.87</v>
      </c>
      <c r="AB36" s="10">
        <v>-388759.87</v>
      </c>
      <c r="AC36" s="10">
        <v>-388759.87</v>
      </c>
      <c r="AD36" s="10">
        <v>-388759.87</v>
      </c>
      <c r="AE36" s="10">
        <v>-388759.87</v>
      </c>
      <c r="AF36" s="10">
        <v>-388759.87</v>
      </c>
    </row>
    <row r="37" spans="2:32" x14ac:dyDescent="0.25">
      <c r="B37" s="9" t="s">
        <v>290</v>
      </c>
      <c r="C37" s="10">
        <v>-10752.73</v>
      </c>
      <c r="D37" s="10">
        <v>-12380.25</v>
      </c>
      <c r="E37" s="10">
        <v>-9820.0500000000102</v>
      </c>
      <c r="F37" s="10">
        <v>-9178.5700000000106</v>
      </c>
      <c r="G37" s="10">
        <v>3808.3499999999899</v>
      </c>
      <c r="H37" s="10">
        <v>12163.88</v>
      </c>
      <c r="I37" s="10">
        <v>7850.1499999999896</v>
      </c>
      <c r="J37" s="10">
        <v>-3580.4300000000098</v>
      </c>
      <c r="K37" s="10">
        <v>-3314.8200000000102</v>
      </c>
      <c r="L37" s="10">
        <v>-2214.6600000000099</v>
      </c>
      <c r="M37" s="10">
        <v>-4582.9300000000103</v>
      </c>
      <c r="N37" s="10">
        <v>-81497.95</v>
      </c>
      <c r="O37" s="10">
        <v>-33469.33</v>
      </c>
      <c r="P37" s="10">
        <v>-64706.55</v>
      </c>
      <c r="Q37" s="10">
        <v>-37965.24</v>
      </c>
      <c r="R37" s="10">
        <v>-48673.58</v>
      </c>
      <c r="S37" s="10">
        <v>-27079.74</v>
      </c>
      <c r="T37" s="10">
        <v>-35904.47</v>
      </c>
      <c r="U37" s="10">
        <v>-55873.37</v>
      </c>
      <c r="V37" s="10">
        <v>-67726.3</v>
      </c>
      <c r="W37" s="10">
        <v>-69668.89</v>
      </c>
      <c r="X37" s="10">
        <v>-92159.34</v>
      </c>
      <c r="Y37" s="10">
        <v>-75701.95</v>
      </c>
      <c r="Z37" s="10">
        <v>-85147.12</v>
      </c>
      <c r="AA37" s="10">
        <v>-19052.939999999999</v>
      </c>
      <c r="AB37" s="10">
        <v>-12107.42</v>
      </c>
      <c r="AC37" s="10">
        <v>-2596.23</v>
      </c>
      <c r="AD37" s="10">
        <v>4263.76</v>
      </c>
      <c r="AE37" s="10">
        <v>35541.57</v>
      </c>
      <c r="AF37" s="10">
        <v>51457.01</v>
      </c>
    </row>
    <row r="38" spans="2:32" x14ac:dyDescent="0.25">
      <c r="B38" s="9" t="s">
        <v>402</v>
      </c>
      <c r="C38" s="10">
        <v>-232867.53</v>
      </c>
      <c r="D38" s="10">
        <v>-234495.05</v>
      </c>
      <c r="E38" s="10">
        <v>-231934.85</v>
      </c>
      <c r="F38" s="10">
        <v>-231293.37</v>
      </c>
      <c r="G38" s="10">
        <v>-218306.45</v>
      </c>
      <c r="H38" s="10">
        <v>-209950.92</v>
      </c>
      <c r="I38" s="10">
        <v>-214264.65</v>
      </c>
      <c r="J38" s="10">
        <v>-225695.23</v>
      </c>
      <c r="K38" s="10">
        <v>-225429.62</v>
      </c>
      <c r="L38" s="10">
        <v>-224329.46</v>
      </c>
      <c r="M38" s="10">
        <v>-226697.73</v>
      </c>
      <c r="N38" s="10">
        <v>-303612.75</v>
      </c>
      <c r="O38" s="10">
        <v>-337082.08</v>
      </c>
      <c r="P38" s="10">
        <v>-368319.3</v>
      </c>
      <c r="Q38" s="10">
        <v>-341577.99</v>
      </c>
      <c r="R38" s="10">
        <v>-352286.33</v>
      </c>
      <c r="S38" s="10">
        <v>-330692.49</v>
      </c>
      <c r="T38" s="10">
        <v>-339517.22</v>
      </c>
      <c r="U38" s="10">
        <v>-359486.12</v>
      </c>
      <c r="V38" s="10">
        <v>-371339.05</v>
      </c>
      <c r="W38" s="10">
        <v>-373281.64</v>
      </c>
      <c r="X38" s="10">
        <v>-398772.09</v>
      </c>
      <c r="Y38" s="10">
        <v>-382314.7</v>
      </c>
      <c r="Z38" s="10">
        <v>-391759.87</v>
      </c>
      <c r="AA38" s="10">
        <v>-413212.81</v>
      </c>
      <c r="AB38" s="10">
        <v>-406267.29</v>
      </c>
      <c r="AC38" s="10">
        <v>-396756.1</v>
      </c>
      <c r="AD38" s="10">
        <v>-396896.11</v>
      </c>
      <c r="AE38" s="10">
        <v>-376118.3</v>
      </c>
      <c r="AF38" s="10">
        <v>-343402.86</v>
      </c>
    </row>
    <row r="39" spans="2:32" x14ac:dyDescent="0.25">
      <c r="B39" s="9" t="s">
        <v>403</v>
      </c>
      <c r="C39" s="10">
        <v>112579.18</v>
      </c>
      <c r="D39" s="10">
        <v>111806.57</v>
      </c>
      <c r="E39" s="10">
        <v>101001.85</v>
      </c>
      <c r="F39" s="10">
        <v>91562.69</v>
      </c>
      <c r="G39" s="10">
        <v>109594.07</v>
      </c>
      <c r="H39" s="10">
        <v>108805.98</v>
      </c>
      <c r="I39" s="10">
        <v>103501.41</v>
      </c>
      <c r="J39" s="10">
        <v>113204.65</v>
      </c>
      <c r="K39" s="10">
        <v>99360.02</v>
      </c>
      <c r="L39" s="10">
        <v>105762.55</v>
      </c>
      <c r="M39" s="10">
        <v>108735.14</v>
      </c>
      <c r="N39" s="10">
        <v>113421.6</v>
      </c>
      <c r="O39" s="10">
        <v>97770.299999999901</v>
      </c>
      <c r="P39" s="10">
        <v>82012.179999999993</v>
      </c>
      <c r="Q39" s="10">
        <v>127173.56</v>
      </c>
      <c r="R39" s="10">
        <v>109244.39</v>
      </c>
      <c r="S39" s="10">
        <v>153981.89000000001</v>
      </c>
      <c r="T39" s="10">
        <v>151063.43</v>
      </c>
      <c r="U39" s="10">
        <v>138905.39000000001</v>
      </c>
      <c r="V39" s="10">
        <v>136317.94</v>
      </c>
      <c r="W39" s="10">
        <v>131626.72</v>
      </c>
      <c r="X39" s="10">
        <v>116292.13</v>
      </c>
      <c r="Y39" s="10">
        <v>126357.45</v>
      </c>
      <c r="Z39" s="10">
        <v>137558.04</v>
      </c>
      <c r="AA39" s="10">
        <v>117353.55</v>
      </c>
      <c r="AB39" s="10">
        <v>120053.78</v>
      </c>
      <c r="AC39" s="10">
        <v>-52176.409999999902</v>
      </c>
      <c r="AD39" s="10">
        <v>-37987.959999999897</v>
      </c>
      <c r="AE39" s="10">
        <v>-18224.769999999899</v>
      </c>
      <c r="AF39" s="10">
        <v>11054.700000000101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B0B7BF"/>
  </sheetPr>
  <dimension ref="B3:AF55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8.7109375" defaultRowHeight="15" x14ac:dyDescent="0.25"/>
  <cols>
    <col min="2" max="2" width="38" customWidth="1"/>
    <col min="3" max="33" width="11" customWidth="1"/>
  </cols>
  <sheetData>
    <row r="3" spans="2:32" x14ac:dyDescent="0.25">
      <c r="B3" s="8"/>
      <c r="C3" t="s">
        <v>330</v>
      </c>
      <c r="D3" t="s">
        <v>331</v>
      </c>
      <c r="E3" t="s">
        <v>332</v>
      </c>
      <c r="F3" t="s">
        <v>333</v>
      </c>
      <c r="G3" t="s">
        <v>334</v>
      </c>
      <c r="H3" t="s">
        <v>335</v>
      </c>
      <c r="I3" t="s">
        <v>336</v>
      </c>
      <c r="J3" t="s">
        <v>337</v>
      </c>
      <c r="K3" t="s">
        <v>338</v>
      </c>
      <c r="L3" t="s">
        <v>339</v>
      </c>
      <c r="M3" t="s">
        <v>340</v>
      </c>
      <c r="N3" t="s">
        <v>341</v>
      </c>
      <c r="O3" t="s">
        <v>342</v>
      </c>
      <c r="P3" t="s">
        <v>343</v>
      </c>
      <c r="Q3" t="s">
        <v>344</v>
      </c>
      <c r="R3" t="s">
        <v>345</v>
      </c>
      <c r="S3" t="s">
        <v>346</v>
      </c>
      <c r="T3" t="s">
        <v>347</v>
      </c>
      <c r="U3" t="s">
        <v>348</v>
      </c>
      <c r="V3" t="s">
        <v>349</v>
      </c>
      <c r="W3" t="s">
        <v>350</v>
      </c>
      <c r="X3" t="s">
        <v>351</v>
      </c>
      <c r="Y3" t="s">
        <v>352</v>
      </c>
      <c r="Z3" t="s">
        <v>353</v>
      </c>
      <c r="AA3" t="s">
        <v>354</v>
      </c>
      <c r="AB3" t="s">
        <v>355</v>
      </c>
      <c r="AC3" t="s">
        <v>356</v>
      </c>
      <c r="AD3" t="s">
        <v>357</v>
      </c>
      <c r="AE3" t="s">
        <v>358</v>
      </c>
      <c r="AF3" t="s">
        <v>359</v>
      </c>
    </row>
    <row r="4" spans="2:32" x14ac:dyDescent="0.25">
      <c r="B4" s="9" t="s">
        <v>373</v>
      </c>
    </row>
    <row r="5" spans="2:32" x14ac:dyDescent="0.25">
      <c r="B5" s="9" t="s">
        <v>89</v>
      </c>
    </row>
    <row r="6" spans="2:32" x14ac:dyDescent="0.25">
      <c r="B6" s="9" t="s">
        <v>374</v>
      </c>
    </row>
    <row r="7" spans="2:32" x14ac:dyDescent="0.25">
      <c r="B7" s="9" t="s">
        <v>206</v>
      </c>
    </row>
    <row r="8" spans="2:32" x14ac:dyDescent="0.25">
      <c r="B8" s="9" t="s">
        <v>303</v>
      </c>
      <c r="C8" s="10">
        <v>49293.41</v>
      </c>
      <c r="D8" s="10">
        <v>49851.71</v>
      </c>
      <c r="E8" s="10">
        <v>19474.64</v>
      </c>
      <c r="F8" s="10">
        <v>21795.41</v>
      </c>
      <c r="G8" s="10">
        <v>26927.98</v>
      </c>
      <c r="H8" s="10">
        <v>32519.59</v>
      </c>
      <c r="I8" s="10">
        <v>34449.46</v>
      </c>
      <c r="J8" s="10">
        <v>25997.18</v>
      </c>
      <c r="K8" s="10">
        <v>25352.26</v>
      </c>
      <c r="L8" s="10">
        <v>30662.03</v>
      </c>
      <c r="M8" s="10">
        <v>33948.6</v>
      </c>
      <c r="N8" s="10">
        <v>31523.22</v>
      </c>
      <c r="O8" s="10">
        <v>20410.89</v>
      </c>
      <c r="P8" s="10">
        <v>10534.18</v>
      </c>
      <c r="Q8" s="10">
        <v>17871.77</v>
      </c>
      <c r="R8" s="10">
        <v>32562.880000000001</v>
      </c>
      <c r="S8" s="10">
        <v>36170.67</v>
      </c>
      <c r="T8" s="10">
        <v>64948.34</v>
      </c>
      <c r="U8" s="10">
        <v>59311.83</v>
      </c>
      <c r="V8" s="10">
        <v>29801.86</v>
      </c>
      <c r="W8" s="10">
        <v>41136.57</v>
      </c>
      <c r="X8" s="10">
        <v>29028.240000000002</v>
      </c>
      <c r="Y8" s="10">
        <v>21393.58</v>
      </c>
      <c r="Z8" s="10">
        <v>45617.38</v>
      </c>
      <c r="AA8" s="10">
        <v>29306.32</v>
      </c>
      <c r="AB8" s="10">
        <v>9168.3700000000099</v>
      </c>
      <c r="AC8" s="10">
        <v>27068.09</v>
      </c>
      <c r="AD8" s="10">
        <v>29409.62</v>
      </c>
      <c r="AE8" s="10">
        <v>26583.02</v>
      </c>
      <c r="AF8" s="10">
        <v>33743.480000000003</v>
      </c>
    </row>
    <row r="9" spans="2:32" x14ac:dyDescent="0.25">
      <c r="B9" s="9" t="s">
        <v>209</v>
      </c>
      <c r="C9" s="10">
        <v>27555.75</v>
      </c>
      <c r="D9" s="10">
        <v>32866.800000000003</v>
      </c>
      <c r="E9" s="10">
        <v>42835.32</v>
      </c>
      <c r="F9" s="10">
        <v>34692.43</v>
      </c>
      <c r="G9" s="10">
        <v>40591.75</v>
      </c>
      <c r="H9" s="10">
        <v>55464.19</v>
      </c>
      <c r="I9" s="10">
        <v>42610.879999999997</v>
      </c>
      <c r="J9" s="10">
        <v>57426.07</v>
      </c>
      <c r="K9" s="10">
        <v>59595.23</v>
      </c>
      <c r="L9" s="10">
        <v>52631.12</v>
      </c>
      <c r="M9" s="10">
        <v>63240.24</v>
      </c>
      <c r="N9" s="10">
        <v>24844.48</v>
      </c>
      <c r="O9" s="10">
        <v>18754.23</v>
      </c>
      <c r="P9" s="10">
        <v>26176.7</v>
      </c>
      <c r="Q9" s="10">
        <v>33025.800000000003</v>
      </c>
      <c r="R9" s="10">
        <v>27473.39</v>
      </c>
      <c r="S9" s="10">
        <v>43882.36</v>
      </c>
      <c r="T9" s="10">
        <v>37164.19</v>
      </c>
      <c r="U9" s="10">
        <v>41396.61</v>
      </c>
      <c r="V9" s="10">
        <v>57814.81</v>
      </c>
      <c r="W9" s="10">
        <v>44866.27</v>
      </c>
      <c r="X9" s="10">
        <v>52651.51</v>
      </c>
      <c r="Y9" s="10">
        <v>58500.160000000003</v>
      </c>
      <c r="Z9" s="10">
        <v>60709.58</v>
      </c>
      <c r="AA9" s="10">
        <v>63778.85</v>
      </c>
      <c r="AB9" s="10">
        <v>72019.8</v>
      </c>
      <c r="AC9" s="10">
        <v>62005.43</v>
      </c>
      <c r="AD9" s="10">
        <v>66819.460000000006</v>
      </c>
      <c r="AE9" s="10">
        <v>79765.38</v>
      </c>
      <c r="AF9" s="10">
        <v>72197.350000000006</v>
      </c>
    </row>
    <row r="10" spans="2:32" x14ac:dyDescent="0.25">
      <c r="B10" s="9" t="s">
        <v>375</v>
      </c>
      <c r="C10" s="10">
        <v>76849.16</v>
      </c>
      <c r="D10" s="10">
        <v>82718.509999999995</v>
      </c>
      <c r="E10" s="10">
        <v>62309.96</v>
      </c>
      <c r="F10" s="10">
        <v>56487.839999999997</v>
      </c>
      <c r="G10" s="10">
        <v>67519.73</v>
      </c>
      <c r="H10" s="10">
        <v>87983.78</v>
      </c>
      <c r="I10" s="10">
        <v>77060.34</v>
      </c>
      <c r="J10" s="10">
        <v>83423.25</v>
      </c>
      <c r="K10" s="10">
        <v>84947.49</v>
      </c>
      <c r="L10" s="10">
        <v>83293.149999999994</v>
      </c>
      <c r="M10" s="10">
        <v>97188.84</v>
      </c>
      <c r="N10" s="10">
        <v>56367.7</v>
      </c>
      <c r="O10" s="10">
        <v>39165.120000000003</v>
      </c>
      <c r="P10" s="10">
        <v>36710.879999999997</v>
      </c>
      <c r="Q10" s="10">
        <v>50897.57</v>
      </c>
      <c r="R10" s="10">
        <v>60036.27</v>
      </c>
      <c r="S10" s="10">
        <v>80053.03</v>
      </c>
      <c r="T10" s="10">
        <v>102112.53</v>
      </c>
      <c r="U10" s="10">
        <v>100708.44</v>
      </c>
      <c r="V10" s="10">
        <v>87616.67</v>
      </c>
      <c r="W10" s="10">
        <v>86002.84</v>
      </c>
      <c r="X10" s="10">
        <v>81679.75</v>
      </c>
      <c r="Y10" s="10">
        <v>79893.740000000005</v>
      </c>
      <c r="Z10" s="10">
        <v>106326.96</v>
      </c>
      <c r="AA10" s="10">
        <v>93085.17</v>
      </c>
      <c r="AB10" s="10">
        <v>81188.17</v>
      </c>
      <c r="AC10" s="10">
        <v>89073.52</v>
      </c>
      <c r="AD10" s="10">
        <v>96229.08</v>
      </c>
      <c r="AE10" s="10">
        <v>106348.4</v>
      </c>
      <c r="AF10" s="10">
        <v>105940.83</v>
      </c>
    </row>
    <row r="11" spans="2:32" x14ac:dyDescent="0.25">
      <c r="B11" s="9" t="s">
        <v>376</v>
      </c>
      <c r="C11" s="10">
        <v>76849.16</v>
      </c>
      <c r="D11" s="10">
        <v>82718.509999999995</v>
      </c>
      <c r="E11" s="10">
        <v>62309.96</v>
      </c>
      <c r="F11" s="10">
        <v>56487.839999999997</v>
      </c>
      <c r="G11" s="10">
        <v>67519.73</v>
      </c>
      <c r="H11" s="10">
        <v>87983.78</v>
      </c>
      <c r="I11" s="10">
        <v>77060.34</v>
      </c>
      <c r="J11" s="10">
        <v>83423.25</v>
      </c>
      <c r="K11" s="10">
        <v>84947.49</v>
      </c>
      <c r="L11" s="10">
        <v>83293.149999999994</v>
      </c>
      <c r="M11" s="10">
        <v>97188.84</v>
      </c>
      <c r="N11" s="10">
        <v>56367.7</v>
      </c>
      <c r="O11" s="10">
        <v>39165.120000000003</v>
      </c>
      <c r="P11" s="10">
        <v>36710.879999999997</v>
      </c>
      <c r="Q11" s="10">
        <v>50897.57</v>
      </c>
      <c r="R11" s="10">
        <v>60036.27</v>
      </c>
      <c r="S11" s="10">
        <v>80053.03</v>
      </c>
      <c r="T11" s="10">
        <v>102112.53</v>
      </c>
      <c r="U11" s="10">
        <v>100708.44</v>
      </c>
      <c r="V11" s="10">
        <v>87616.67</v>
      </c>
      <c r="W11" s="10">
        <v>86002.84</v>
      </c>
      <c r="X11" s="10">
        <v>81679.75</v>
      </c>
      <c r="Y11" s="10">
        <v>79893.740000000005</v>
      </c>
      <c r="Z11" s="10">
        <v>106326.96</v>
      </c>
      <c r="AA11" s="10">
        <v>93085.17</v>
      </c>
      <c r="AB11" s="10">
        <v>81188.17</v>
      </c>
      <c r="AC11" s="10">
        <v>89073.52</v>
      </c>
      <c r="AD11" s="10">
        <v>96229.08</v>
      </c>
      <c r="AE11" s="10">
        <v>106348.4</v>
      </c>
      <c r="AF11" s="10">
        <v>105940.83</v>
      </c>
    </row>
    <row r="12" spans="2:32" x14ac:dyDescent="0.25">
      <c r="B12" s="9" t="s">
        <v>377</v>
      </c>
    </row>
    <row r="13" spans="2:32" x14ac:dyDescent="0.25">
      <c r="B13" s="9" t="s">
        <v>214</v>
      </c>
    </row>
    <row r="14" spans="2:32" x14ac:dyDescent="0.25">
      <c r="B14" s="9" t="s">
        <v>215</v>
      </c>
      <c r="C14" s="10">
        <v>50000</v>
      </c>
      <c r="D14" s="10">
        <v>50000</v>
      </c>
      <c r="E14" s="10">
        <v>50000</v>
      </c>
      <c r="F14" s="10">
        <v>50000</v>
      </c>
      <c r="G14" s="10">
        <v>50000</v>
      </c>
      <c r="H14" s="10">
        <v>50000</v>
      </c>
      <c r="I14" s="10">
        <v>54500</v>
      </c>
      <c r="J14" s="10">
        <v>54500</v>
      </c>
      <c r="K14" s="10">
        <v>54500</v>
      </c>
      <c r="L14" s="10">
        <v>54500</v>
      </c>
      <c r="M14" s="10">
        <v>54500</v>
      </c>
      <c r="N14" s="10">
        <v>54500</v>
      </c>
      <c r="O14" s="10">
        <v>59500</v>
      </c>
      <c r="P14" s="10">
        <v>59500</v>
      </c>
      <c r="Q14" s="10">
        <v>57500</v>
      </c>
      <c r="R14" s="10">
        <v>57500</v>
      </c>
      <c r="S14" s="10">
        <v>57500</v>
      </c>
      <c r="T14" s="10">
        <v>57500</v>
      </c>
      <c r="U14" s="10">
        <v>60500</v>
      </c>
      <c r="V14" s="10">
        <v>60500</v>
      </c>
      <c r="W14" s="10">
        <v>60500</v>
      </c>
      <c r="X14" s="10">
        <v>60500</v>
      </c>
      <c r="Y14" s="10">
        <v>53500</v>
      </c>
      <c r="Z14" s="10">
        <v>58500</v>
      </c>
      <c r="AA14" s="10">
        <v>59000</v>
      </c>
      <c r="AB14" s="10">
        <v>59000</v>
      </c>
      <c r="AC14" s="10">
        <v>-18500</v>
      </c>
      <c r="AD14" s="10">
        <v>-18500</v>
      </c>
      <c r="AE14" s="10">
        <v>-18500</v>
      </c>
      <c r="AF14" s="10">
        <v>-18500</v>
      </c>
    </row>
    <row r="15" spans="2:32" x14ac:dyDescent="0.25">
      <c r="B15" s="9" t="s">
        <v>304</v>
      </c>
      <c r="C15" s="10">
        <v>184495.55</v>
      </c>
      <c r="D15" s="10">
        <v>188995.55</v>
      </c>
      <c r="E15" s="10">
        <v>199995.55</v>
      </c>
      <c r="F15" s="10">
        <v>217295.55</v>
      </c>
      <c r="G15" s="10">
        <v>229295.55</v>
      </c>
      <c r="H15" s="10">
        <v>246795.55</v>
      </c>
      <c r="I15" s="10">
        <v>272228.14</v>
      </c>
      <c r="J15" s="10">
        <v>275228.14</v>
      </c>
      <c r="K15" s="10">
        <v>298728.14</v>
      </c>
      <c r="L15" s="10">
        <v>320728.14</v>
      </c>
      <c r="M15" s="10">
        <v>342728.14</v>
      </c>
      <c r="N15" s="10">
        <v>291931.2</v>
      </c>
      <c r="O15" s="10">
        <v>313749.12</v>
      </c>
      <c r="P15" s="10">
        <v>316761.5</v>
      </c>
      <c r="Q15" s="10">
        <v>312599.26</v>
      </c>
      <c r="R15" s="10">
        <v>314960.62</v>
      </c>
      <c r="S15" s="10">
        <v>334541.21000000002</v>
      </c>
      <c r="T15" s="10">
        <v>348867.48</v>
      </c>
      <c r="U15" s="10">
        <v>349168.67</v>
      </c>
      <c r="V15" s="10">
        <v>354154.76</v>
      </c>
      <c r="W15" s="10">
        <v>350572.88</v>
      </c>
      <c r="X15" s="10">
        <v>354815.56</v>
      </c>
      <c r="Y15" s="10">
        <v>366960.09</v>
      </c>
      <c r="Z15" s="10">
        <v>396568.8</v>
      </c>
      <c r="AA15" s="10">
        <v>402402.06</v>
      </c>
      <c r="AB15" s="10">
        <v>414616.89</v>
      </c>
      <c r="AC15" s="10">
        <v>387866.9</v>
      </c>
      <c r="AD15" s="10">
        <v>406334.34</v>
      </c>
      <c r="AE15" s="10">
        <v>421051.63</v>
      </c>
      <c r="AF15" s="10">
        <v>440393.85</v>
      </c>
    </row>
    <row r="16" spans="2:32" x14ac:dyDescent="0.25">
      <c r="B16" s="9" t="s">
        <v>305</v>
      </c>
      <c r="C16" s="10">
        <v>11000</v>
      </c>
      <c r="D16" s="10">
        <v>11000</v>
      </c>
      <c r="E16" s="10">
        <v>11000</v>
      </c>
      <c r="F16" s="10">
        <v>11000</v>
      </c>
      <c r="G16" s="10">
        <v>11900</v>
      </c>
      <c r="H16" s="10">
        <v>12900</v>
      </c>
      <c r="I16" s="10">
        <v>14900</v>
      </c>
      <c r="J16" s="10">
        <v>14900</v>
      </c>
      <c r="K16" s="10">
        <v>12400</v>
      </c>
      <c r="L16" s="10">
        <v>12400</v>
      </c>
      <c r="M16" s="10">
        <v>12400</v>
      </c>
      <c r="N16" s="10">
        <v>12400</v>
      </c>
      <c r="O16" s="10">
        <v>21400</v>
      </c>
      <c r="P16" s="10">
        <v>21400</v>
      </c>
      <c r="Q16" s="10">
        <v>21400</v>
      </c>
      <c r="R16" s="10">
        <v>21400</v>
      </c>
      <c r="S16" s="10">
        <v>21400</v>
      </c>
      <c r="T16" s="10">
        <v>21400</v>
      </c>
      <c r="U16" s="10">
        <v>21400</v>
      </c>
      <c r="V16" s="10">
        <v>21400</v>
      </c>
      <c r="W16" s="10">
        <v>21400</v>
      </c>
      <c r="X16" s="10">
        <v>21400</v>
      </c>
      <c r="Y16" s="10">
        <v>21400</v>
      </c>
      <c r="Z16" s="10">
        <v>21400</v>
      </c>
      <c r="AA16" s="10">
        <v>19600</v>
      </c>
      <c r="AB16" s="10">
        <v>14600</v>
      </c>
      <c r="AC16" s="10">
        <v>14600</v>
      </c>
      <c r="AD16" s="10">
        <v>14600</v>
      </c>
      <c r="AE16" s="10">
        <v>14600</v>
      </c>
      <c r="AF16" s="10">
        <v>17600</v>
      </c>
    </row>
    <row r="17" spans="2:32" x14ac:dyDescent="0.25">
      <c r="B17" s="9" t="s">
        <v>218</v>
      </c>
      <c r="C17" s="10">
        <v>72500</v>
      </c>
      <c r="D17" s="10">
        <v>76500</v>
      </c>
      <c r="E17" s="10">
        <v>76500</v>
      </c>
      <c r="F17" s="10">
        <v>82000</v>
      </c>
      <c r="G17" s="10">
        <v>82000</v>
      </c>
      <c r="H17" s="10">
        <v>83000</v>
      </c>
      <c r="I17" s="10">
        <v>85000</v>
      </c>
      <c r="J17" s="10">
        <v>85000</v>
      </c>
      <c r="K17" s="10">
        <v>86500</v>
      </c>
      <c r="L17" s="10">
        <v>86500</v>
      </c>
      <c r="M17" s="10">
        <v>86500</v>
      </c>
      <c r="N17" s="10">
        <v>86500</v>
      </c>
      <c r="O17" s="10">
        <v>102500</v>
      </c>
      <c r="P17" s="10">
        <v>105500</v>
      </c>
      <c r="Q17" s="10">
        <v>108500</v>
      </c>
      <c r="R17" s="10">
        <v>108500</v>
      </c>
      <c r="S17" s="10">
        <v>113500</v>
      </c>
      <c r="T17" s="10">
        <v>113500</v>
      </c>
      <c r="U17" s="10">
        <v>113500</v>
      </c>
      <c r="V17" s="10">
        <v>113500</v>
      </c>
      <c r="W17" s="10">
        <v>113500</v>
      </c>
      <c r="X17" s="10">
        <v>120500</v>
      </c>
      <c r="Y17" s="10">
        <v>123000</v>
      </c>
      <c r="Z17" s="10">
        <v>133000</v>
      </c>
      <c r="AA17" s="10">
        <v>132100</v>
      </c>
      <c r="AB17" s="10">
        <v>132100</v>
      </c>
      <c r="AC17" s="10">
        <v>132100</v>
      </c>
      <c r="AD17" s="10">
        <v>132100</v>
      </c>
      <c r="AE17" s="10">
        <v>133600</v>
      </c>
      <c r="AF17" s="10">
        <v>133600</v>
      </c>
    </row>
    <row r="18" spans="2:32" x14ac:dyDescent="0.25">
      <c r="B18" s="9" t="s">
        <v>306</v>
      </c>
      <c r="E18" s="10">
        <v>100</v>
      </c>
      <c r="F18" s="10">
        <v>100</v>
      </c>
      <c r="G18" s="10">
        <v>100</v>
      </c>
      <c r="H18" s="10">
        <v>100</v>
      </c>
      <c r="I18" s="10">
        <v>100</v>
      </c>
      <c r="J18" s="10">
        <v>100</v>
      </c>
      <c r="K18" s="10">
        <v>100</v>
      </c>
      <c r="L18" s="10">
        <v>100</v>
      </c>
      <c r="M18" s="10">
        <v>100</v>
      </c>
      <c r="N18" s="10">
        <v>100</v>
      </c>
      <c r="O18" s="10">
        <v>100</v>
      </c>
      <c r="P18" s="10">
        <v>100</v>
      </c>
      <c r="Q18" s="10">
        <v>100</v>
      </c>
      <c r="R18" s="10">
        <v>100</v>
      </c>
      <c r="S18" s="10">
        <v>100</v>
      </c>
      <c r="T18" s="10">
        <v>100</v>
      </c>
      <c r="U18" s="10">
        <v>100</v>
      </c>
      <c r="V18" s="10">
        <v>100</v>
      </c>
      <c r="W18" s="10">
        <v>100</v>
      </c>
      <c r="X18" s="10">
        <v>100</v>
      </c>
      <c r="Y18" s="10">
        <v>100</v>
      </c>
      <c r="Z18" s="10">
        <v>100</v>
      </c>
      <c r="AA18" s="10">
        <v>100</v>
      </c>
      <c r="AB18" s="10">
        <v>100</v>
      </c>
      <c r="AC18" s="10">
        <v>100</v>
      </c>
      <c r="AD18" s="10">
        <v>100</v>
      </c>
      <c r="AE18" s="10">
        <v>100</v>
      </c>
      <c r="AF18" s="10">
        <v>1000</v>
      </c>
    </row>
    <row r="19" spans="2:32" x14ac:dyDescent="0.25">
      <c r="B19" s="9" t="s">
        <v>307</v>
      </c>
      <c r="AE19" s="10">
        <v>6466</v>
      </c>
      <c r="AF19" s="10">
        <v>6466</v>
      </c>
    </row>
    <row r="20" spans="2:32" x14ac:dyDescent="0.25">
      <c r="B20" s="9" t="s">
        <v>308</v>
      </c>
      <c r="C20" s="10">
        <v>12000</v>
      </c>
      <c r="D20" s="10">
        <v>12000</v>
      </c>
      <c r="E20" s="10">
        <v>16000</v>
      </c>
      <c r="F20" s="10">
        <v>27200</v>
      </c>
      <c r="G20" s="10">
        <v>38700</v>
      </c>
      <c r="H20" s="10">
        <v>38700</v>
      </c>
      <c r="I20" s="10">
        <v>44700</v>
      </c>
      <c r="J20" s="10">
        <v>70700</v>
      </c>
      <c r="K20" s="10">
        <v>93200</v>
      </c>
      <c r="L20" s="10">
        <v>114700</v>
      </c>
      <c r="M20" s="10">
        <v>120200</v>
      </c>
      <c r="N20" s="10">
        <v>147200</v>
      </c>
      <c r="O20" s="10">
        <v>168900</v>
      </c>
      <c r="P20" s="10">
        <v>170400</v>
      </c>
      <c r="Q20" s="10">
        <v>170400</v>
      </c>
      <c r="R20" s="10">
        <v>175900</v>
      </c>
      <c r="S20" s="10">
        <v>188900</v>
      </c>
      <c r="T20" s="10">
        <v>185400</v>
      </c>
      <c r="U20" s="10">
        <v>201900</v>
      </c>
      <c r="V20" s="10">
        <v>216900</v>
      </c>
      <c r="W20" s="10">
        <v>342900</v>
      </c>
      <c r="X20" s="10">
        <v>345400</v>
      </c>
      <c r="Y20" s="10">
        <v>347400</v>
      </c>
      <c r="Z20" s="10">
        <v>397900</v>
      </c>
      <c r="AA20" s="10">
        <v>333600</v>
      </c>
      <c r="AB20" s="10">
        <v>320500</v>
      </c>
      <c r="AC20" s="10">
        <v>247800</v>
      </c>
      <c r="AD20" s="10">
        <v>254300</v>
      </c>
      <c r="AE20" s="10">
        <v>262500</v>
      </c>
      <c r="AF20" s="10">
        <v>447000</v>
      </c>
    </row>
    <row r="21" spans="2:32" x14ac:dyDescent="0.25">
      <c r="B21" s="9" t="s">
        <v>378</v>
      </c>
      <c r="C21" s="10">
        <v>329995.55</v>
      </c>
      <c r="D21" s="10">
        <v>338495.55</v>
      </c>
      <c r="E21" s="10">
        <v>353595.55</v>
      </c>
      <c r="F21" s="10">
        <v>387595.55</v>
      </c>
      <c r="G21" s="10">
        <v>411995.55</v>
      </c>
      <c r="H21" s="10">
        <v>431495.55</v>
      </c>
      <c r="I21" s="10">
        <v>471428.14</v>
      </c>
      <c r="J21" s="10">
        <v>500428.14</v>
      </c>
      <c r="K21" s="10">
        <v>545428.14</v>
      </c>
      <c r="L21" s="10">
        <v>588928.14</v>
      </c>
      <c r="M21" s="10">
        <v>616428.14</v>
      </c>
      <c r="N21" s="10">
        <v>592631.19999999995</v>
      </c>
      <c r="O21" s="10">
        <v>666149.12</v>
      </c>
      <c r="P21" s="10">
        <v>673661.5</v>
      </c>
      <c r="Q21" s="10">
        <v>670499.26</v>
      </c>
      <c r="R21" s="10">
        <v>678360.62</v>
      </c>
      <c r="S21" s="10">
        <v>715941.21</v>
      </c>
      <c r="T21" s="10">
        <v>726767.48</v>
      </c>
      <c r="U21" s="10">
        <v>746568.67</v>
      </c>
      <c r="V21" s="10">
        <v>766554.76</v>
      </c>
      <c r="W21" s="10">
        <v>888972.88</v>
      </c>
      <c r="X21" s="10">
        <v>902715.56</v>
      </c>
      <c r="Y21" s="10">
        <v>912360.09</v>
      </c>
      <c r="Z21" s="10">
        <v>1007468.8</v>
      </c>
      <c r="AA21" s="10">
        <v>946802.06</v>
      </c>
      <c r="AB21" s="10">
        <v>940916.89</v>
      </c>
      <c r="AC21" s="10">
        <v>763966.9</v>
      </c>
      <c r="AD21" s="10">
        <v>788934.34</v>
      </c>
      <c r="AE21" s="10">
        <v>819817.63</v>
      </c>
      <c r="AF21" s="10">
        <v>1027559.85</v>
      </c>
    </row>
    <row r="22" spans="2:32" x14ac:dyDescent="0.25">
      <c r="B22" s="9" t="s">
        <v>309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</row>
    <row r="23" spans="2:32" x14ac:dyDescent="0.25">
      <c r="B23" s="9" t="s">
        <v>293</v>
      </c>
      <c r="C23" s="10">
        <v>30761.78</v>
      </c>
      <c r="D23" s="10">
        <v>28899.17</v>
      </c>
      <c r="E23" s="10">
        <v>28899.17</v>
      </c>
      <c r="F23" s="10">
        <v>28899.17</v>
      </c>
      <c r="G23" s="10">
        <v>28899.17</v>
      </c>
      <c r="H23" s="10">
        <v>28899.17</v>
      </c>
      <c r="I23" s="10">
        <v>28899.17</v>
      </c>
      <c r="J23" s="10">
        <v>28899.17</v>
      </c>
      <c r="K23" s="10">
        <v>28899.17</v>
      </c>
      <c r="L23" s="10">
        <v>28899.17</v>
      </c>
      <c r="M23" s="10">
        <v>28899.17</v>
      </c>
      <c r="N23" s="10">
        <v>38215.800000000003</v>
      </c>
      <c r="O23" s="10">
        <v>38215.800000000003</v>
      </c>
      <c r="P23" s="10">
        <v>38215.800000000003</v>
      </c>
      <c r="Q23" s="10">
        <v>38215.800000000003</v>
      </c>
      <c r="R23" s="10">
        <v>38215.800000000003</v>
      </c>
      <c r="S23" s="10">
        <v>38215.800000000003</v>
      </c>
      <c r="T23" s="10">
        <v>38215.800000000003</v>
      </c>
      <c r="U23" s="10">
        <v>38215.800000000003</v>
      </c>
      <c r="V23" s="10">
        <v>38215.800000000003</v>
      </c>
      <c r="W23" s="10">
        <v>38215.800000000003</v>
      </c>
      <c r="X23" s="10">
        <v>38215.800000000003</v>
      </c>
      <c r="Y23" s="10">
        <v>38215.800000000003</v>
      </c>
      <c r="Z23" s="10">
        <v>38215.800000000003</v>
      </c>
      <c r="AA23" s="10">
        <v>38215.800000000003</v>
      </c>
      <c r="AB23" s="10">
        <v>38215.800000000003</v>
      </c>
      <c r="AC23" s="10">
        <v>38215.800000000003</v>
      </c>
      <c r="AD23" s="10">
        <v>38215.800000000003</v>
      </c>
      <c r="AE23" s="10">
        <v>38215.800000000003</v>
      </c>
      <c r="AF23" s="10">
        <v>38215.800000000003</v>
      </c>
    </row>
    <row r="24" spans="2:32" x14ac:dyDescent="0.25">
      <c r="B24" s="9" t="s">
        <v>379</v>
      </c>
      <c r="C24" s="10">
        <v>360757.33</v>
      </c>
      <c r="D24" s="10">
        <v>367394.72</v>
      </c>
      <c r="E24" s="10">
        <v>382494.71999999997</v>
      </c>
      <c r="F24" s="10">
        <v>416494.72</v>
      </c>
      <c r="G24" s="10">
        <v>440894.71999999997</v>
      </c>
      <c r="H24" s="10">
        <v>460394.72</v>
      </c>
      <c r="I24" s="10">
        <v>500327.31</v>
      </c>
      <c r="J24" s="10">
        <v>529327.31000000006</v>
      </c>
      <c r="K24" s="10">
        <v>574327.31000000006</v>
      </c>
      <c r="L24" s="10">
        <v>617827.31000000006</v>
      </c>
      <c r="M24" s="10">
        <v>645327.31000000006</v>
      </c>
      <c r="N24" s="10">
        <v>630847</v>
      </c>
      <c r="O24" s="10">
        <v>704364.92</v>
      </c>
      <c r="P24" s="10">
        <v>711877.3</v>
      </c>
      <c r="Q24" s="10">
        <v>708715.06</v>
      </c>
      <c r="R24" s="10">
        <v>716576.42</v>
      </c>
      <c r="S24" s="10">
        <v>754157.01</v>
      </c>
      <c r="T24" s="10">
        <v>764983.28</v>
      </c>
      <c r="U24" s="10">
        <v>784784.47</v>
      </c>
      <c r="V24" s="10">
        <v>804770.56</v>
      </c>
      <c r="W24" s="10">
        <v>927188.68</v>
      </c>
      <c r="X24" s="10">
        <v>940931.36</v>
      </c>
      <c r="Y24" s="10">
        <v>950575.89</v>
      </c>
      <c r="Z24" s="10">
        <v>1045684.6</v>
      </c>
      <c r="AA24" s="10">
        <v>985017.86</v>
      </c>
      <c r="AB24" s="10">
        <v>979132.69</v>
      </c>
      <c r="AC24" s="10">
        <v>802182.7</v>
      </c>
      <c r="AD24" s="10">
        <v>827150.14</v>
      </c>
      <c r="AE24" s="10">
        <v>858033.43</v>
      </c>
      <c r="AF24" s="10">
        <v>1065775.6499999999</v>
      </c>
    </row>
    <row r="25" spans="2:32" x14ac:dyDescent="0.25">
      <c r="B25" s="9" t="s">
        <v>380</v>
      </c>
      <c r="C25" s="10">
        <v>437606.49</v>
      </c>
      <c r="D25" s="10">
        <v>450113.23</v>
      </c>
      <c r="E25" s="10">
        <v>444804.68</v>
      </c>
      <c r="F25" s="10">
        <v>472982.56</v>
      </c>
      <c r="G25" s="10">
        <v>508414.45</v>
      </c>
      <c r="H25" s="10">
        <v>548378.5</v>
      </c>
      <c r="I25" s="10">
        <v>577387.65</v>
      </c>
      <c r="J25" s="10">
        <v>612750.56000000006</v>
      </c>
      <c r="K25" s="10">
        <v>659274.80000000005</v>
      </c>
      <c r="L25" s="10">
        <v>701120.46</v>
      </c>
      <c r="M25" s="10">
        <v>742516.15</v>
      </c>
      <c r="N25" s="10">
        <v>687214.7</v>
      </c>
      <c r="O25" s="10">
        <v>743530.04</v>
      </c>
      <c r="P25" s="10">
        <v>748588.18</v>
      </c>
      <c r="Q25" s="10">
        <v>759612.63</v>
      </c>
      <c r="R25" s="10">
        <v>776612.69</v>
      </c>
      <c r="S25" s="10">
        <v>834210.04</v>
      </c>
      <c r="T25" s="10">
        <v>867095.81</v>
      </c>
      <c r="U25" s="10">
        <v>885492.91</v>
      </c>
      <c r="V25" s="10">
        <v>892387.23</v>
      </c>
      <c r="W25" s="10">
        <v>1013191.52</v>
      </c>
      <c r="X25" s="10">
        <v>1022611.11</v>
      </c>
      <c r="Y25" s="10">
        <v>1030469.63</v>
      </c>
      <c r="Z25" s="10">
        <v>1152011.56</v>
      </c>
      <c r="AA25" s="10">
        <v>1078103.03</v>
      </c>
      <c r="AB25" s="10">
        <v>1060320.8600000001</v>
      </c>
      <c r="AC25" s="10">
        <v>891256.22</v>
      </c>
      <c r="AD25" s="10">
        <v>923379.22</v>
      </c>
      <c r="AE25" s="10">
        <v>964381.83</v>
      </c>
      <c r="AF25" s="10">
        <v>1171716.48</v>
      </c>
    </row>
    <row r="26" spans="2:32" x14ac:dyDescent="0.25">
      <c r="B26" s="9" t="s">
        <v>95</v>
      </c>
    </row>
    <row r="27" spans="2:32" x14ac:dyDescent="0.25">
      <c r="B27" s="9" t="s">
        <v>96</v>
      </c>
      <c r="C27" s="10">
        <v>17119.96</v>
      </c>
      <c r="D27" s="10">
        <v>17119.96</v>
      </c>
      <c r="E27" s="10">
        <v>17119.96</v>
      </c>
      <c r="F27" s="10">
        <v>17119.96</v>
      </c>
      <c r="G27" s="10">
        <v>17119.96</v>
      </c>
      <c r="H27" s="10">
        <v>17119.96</v>
      </c>
      <c r="I27" s="10">
        <v>17119.96</v>
      </c>
      <c r="J27" s="10">
        <v>17119.96</v>
      </c>
      <c r="K27" s="10">
        <v>17119.96</v>
      </c>
      <c r="L27" s="10">
        <v>17119.96</v>
      </c>
      <c r="M27" s="10">
        <v>17119.96</v>
      </c>
      <c r="N27" s="10">
        <v>17119.96</v>
      </c>
      <c r="O27" s="10">
        <v>17119.96</v>
      </c>
      <c r="P27" s="10">
        <v>17119.96</v>
      </c>
      <c r="Q27" s="10">
        <v>17119.96</v>
      </c>
      <c r="R27" s="10">
        <v>17119.96</v>
      </c>
      <c r="S27" s="10">
        <v>17119.96</v>
      </c>
      <c r="T27" s="10">
        <v>17119.96</v>
      </c>
      <c r="U27" s="10">
        <v>17119.96</v>
      </c>
      <c r="V27" s="10">
        <v>17119.96</v>
      </c>
      <c r="W27" s="10">
        <v>17119.96</v>
      </c>
      <c r="X27" s="10">
        <v>17119.96</v>
      </c>
      <c r="Y27" s="10">
        <v>17119.96</v>
      </c>
      <c r="Z27" s="10">
        <v>17119.96</v>
      </c>
      <c r="AA27" s="10">
        <v>17119.96</v>
      </c>
      <c r="AB27" s="10">
        <v>17119.96</v>
      </c>
      <c r="AC27" s="10">
        <v>17119.96</v>
      </c>
      <c r="AD27" s="10">
        <v>17119.96</v>
      </c>
      <c r="AE27" s="10">
        <v>17119.96</v>
      </c>
      <c r="AF27" s="10">
        <v>17119.96</v>
      </c>
    </row>
    <row r="28" spans="2:32" x14ac:dyDescent="0.25">
      <c r="B28" s="9" t="s">
        <v>404</v>
      </c>
      <c r="C28" s="10">
        <v>17119.96</v>
      </c>
      <c r="D28" s="10">
        <v>17119.96</v>
      </c>
      <c r="E28" s="10">
        <v>17119.96</v>
      </c>
      <c r="F28" s="10">
        <v>17119.96</v>
      </c>
      <c r="G28" s="10">
        <v>17119.96</v>
      </c>
      <c r="H28" s="10">
        <v>17119.96</v>
      </c>
      <c r="I28" s="10">
        <v>17119.96</v>
      </c>
      <c r="J28" s="10">
        <v>17119.96</v>
      </c>
      <c r="K28" s="10">
        <v>17119.96</v>
      </c>
      <c r="L28" s="10">
        <v>17119.96</v>
      </c>
      <c r="M28" s="10">
        <v>17119.96</v>
      </c>
      <c r="N28" s="10">
        <v>17119.96</v>
      </c>
      <c r="O28" s="10">
        <v>17119.96</v>
      </c>
      <c r="P28" s="10">
        <v>17119.96</v>
      </c>
      <c r="Q28" s="10">
        <v>17119.96</v>
      </c>
      <c r="R28" s="10">
        <v>17119.96</v>
      </c>
      <c r="S28" s="10">
        <v>17119.96</v>
      </c>
      <c r="T28" s="10">
        <v>17119.96</v>
      </c>
      <c r="U28" s="10">
        <v>17119.96</v>
      </c>
      <c r="V28" s="10">
        <v>17119.96</v>
      </c>
      <c r="W28" s="10">
        <v>17119.96</v>
      </c>
      <c r="X28" s="10">
        <v>17119.96</v>
      </c>
      <c r="Y28" s="10">
        <v>17119.96</v>
      </c>
      <c r="Z28" s="10">
        <v>17119.96</v>
      </c>
      <c r="AA28" s="10">
        <v>17119.96</v>
      </c>
      <c r="AB28" s="10">
        <v>17119.96</v>
      </c>
      <c r="AC28" s="10">
        <v>17119.96</v>
      </c>
      <c r="AD28" s="10">
        <v>17119.96</v>
      </c>
      <c r="AE28" s="10">
        <v>17119.96</v>
      </c>
      <c r="AF28" s="10">
        <v>17119.96</v>
      </c>
    </row>
    <row r="29" spans="2:32" x14ac:dyDescent="0.25">
      <c r="B29" s="9" t="s">
        <v>386</v>
      </c>
      <c r="C29" s="10">
        <v>454726.45</v>
      </c>
      <c r="D29" s="10">
        <v>467233.19</v>
      </c>
      <c r="E29" s="10">
        <v>461924.64</v>
      </c>
      <c r="F29" s="10">
        <v>490102.52</v>
      </c>
      <c r="G29" s="10">
        <v>525534.41</v>
      </c>
      <c r="H29" s="10">
        <v>565498.46</v>
      </c>
      <c r="I29" s="10">
        <v>594507.61</v>
      </c>
      <c r="J29" s="10">
        <v>629870.52</v>
      </c>
      <c r="K29" s="10">
        <v>676394.76</v>
      </c>
      <c r="L29" s="10">
        <v>718240.42</v>
      </c>
      <c r="M29" s="10">
        <v>759636.11</v>
      </c>
      <c r="N29" s="10">
        <v>704334.66</v>
      </c>
      <c r="O29" s="10">
        <v>760650</v>
      </c>
      <c r="P29" s="10">
        <v>765708.14</v>
      </c>
      <c r="Q29" s="10">
        <v>776732.59</v>
      </c>
      <c r="R29" s="10">
        <v>793732.65</v>
      </c>
      <c r="S29" s="10">
        <v>851330</v>
      </c>
      <c r="T29" s="10">
        <v>884215.77</v>
      </c>
      <c r="U29" s="10">
        <v>902612.87</v>
      </c>
      <c r="V29" s="10">
        <v>909507.19</v>
      </c>
      <c r="W29" s="10">
        <v>1030311.48</v>
      </c>
      <c r="X29" s="10">
        <v>1039731.07</v>
      </c>
      <c r="Y29" s="10">
        <v>1047589.59</v>
      </c>
      <c r="Z29" s="10">
        <v>1169131.52</v>
      </c>
      <c r="AA29" s="10">
        <v>1095222.99</v>
      </c>
      <c r="AB29" s="10">
        <v>1077440.82</v>
      </c>
      <c r="AC29" s="10">
        <v>908376.18</v>
      </c>
      <c r="AD29" s="10">
        <v>940499.18</v>
      </c>
      <c r="AE29" s="10">
        <v>981501.79</v>
      </c>
      <c r="AF29" s="10">
        <v>1188836.44</v>
      </c>
    </row>
    <row r="30" spans="2:32" x14ac:dyDescent="0.25">
      <c r="B30" s="9" t="s">
        <v>387</v>
      </c>
    </row>
    <row r="31" spans="2:32" x14ac:dyDescent="0.25">
      <c r="B31" s="9" t="s">
        <v>388</v>
      </c>
    </row>
    <row r="32" spans="2:32" x14ac:dyDescent="0.25">
      <c r="B32" s="9" t="s">
        <v>108</v>
      </c>
    </row>
    <row r="33" spans="2:32" x14ac:dyDescent="0.25">
      <c r="B33" s="9" t="s">
        <v>114</v>
      </c>
    </row>
    <row r="34" spans="2:32" x14ac:dyDescent="0.25">
      <c r="B34" s="9" t="s">
        <v>114</v>
      </c>
    </row>
    <row r="35" spans="2:32" x14ac:dyDescent="0.25">
      <c r="B35" s="9" t="s">
        <v>259</v>
      </c>
      <c r="C35" s="10">
        <v>220.9</v>
      </c>
      <c r="D35" s="10">
        <v>320.67</v>
      </c>
      <c r="E35" s="10">
        <v>481.5</v>
      </c>
      <c r="F35" s="10">
        <v>437.66</v>
      </c>
      <c r="G35" s="10">
        <v>483.73</v>
      </c>
      <c r="H35" s="10">
        <v>532.53</v>
      </c>
      <c r="I35" s="10">
        <v>390.86</v>
      </c>
      <c r="J35" s="10">
        <v>509.88</v>
      </c>
      <c r="K35" s="10">
        <v>515.24</v>
      </c>
      <c r="L35" s="10">
        <v>548.04999999999995</v>
      </c>
      <c r="M35" s="10">
        <v>468.7</v>
      </c>
      <c r="N35" s="10">
        <v>535</v>
      </c>
      <c r="O35" s="10">
        <v>257.89999999999998</v>
      </c>
      <c r="P35" s="10">
        <v>374.89</v>
      </c>
      <c r="Q35" s="10">
        <v>297.17</v>
      </c>
      <c r="R35" s="10">
        <v>426.91</v>
      </c>
      <c r="S35" s="10">
        <v>496.84</v>
      </c>
      <c r="T35" s="10">
        <v>473.69</v>
      </c>
      <c r="U35" s="10">
        <v>485.91</v>
      </c>
      <c r="V35" s="10">
        <v>354.38</v>
      </c>
      <c r="W35" s="10">
        <v>195.61</v>
      </c>
      <c r="X35" s="10">
        <v>125.87</v>
      </c>
      <c r="Y35" s="10">
        <v>217.39</v>
      </c>
      <c r="Z35" s="10">
        <v>153.02000000000001</v>
      </c>
      <c r="AA35" s="10">
        <v>111.59</v>
      </c>
      <c r="AB35" s="10">
        <v>195.57</v>
      </c>
      <c r="AC35" s="10">
        <v>130.74</v>
      </c>
      <c r="AD35" s="10">
        <v>136.56</v>
      </c>
      <c r="AE35" s="10">
        <v>212.31</v>
      </c>
      <c r="AF35" s="10">
        <v>285</v>
      </c>
    </row>
    <row r="36" spans="2:32" x14ac:dyDescent="0.25">
      <c r="B36" s="9" t="s">
        <v>268</v>
      </c>
      <c r="C36" s="10">
        <v>-743.52</v>
      </c>
      <c r="D36" s="10">
        <v>-434.27</v>
      </c>
      <c r="E36" s="10">
        <v>-7140.55</v>
      </c>
      <c r="F36" s="10">
        <v>-6272.25</v>
      </c>
      <c r="G36" s="10">
        <v>-5864.42</v>
      </c>
      <c r="H36" s="10">
        <v>-4024.36</v>
      </c>
      <c r="I36" s="10">
        <v>-4256.07</v>
      </c>
      <c r="J36" s="10">
        <v>-9384.56</v>
      </c>
      <c r="K36" s="10">
        <v>-8031.28</v>
      </c>
      <c r="L36" s="10">
        <v>-7168.13</v>
      </c>
      <c r="M36" s="10">
        <v>-3709.29</v>
      </c>
      <c r="N36" s="10">
        <v>636.25000000000205</v>
      </c>
      <c r="O36" s="10">
        <v>-8437.77</v>
      </c>
      <c r="P36" s="10">
        <v>-7734.26</v>
      </c>
      <c r="Q36" s="10">
        <v>-8040.27</v>
      </c>
      <c r="R36" s="10">
        <v>-6879.74</v>
      </c>
      <c r="S36" s="10">
        <v>-3317.57</v>
      </c>
      <c r="T36" s="10">
        <v>-545.38999999999896</v>
      </c>
      <c r="U36" s="10">
        <v>-152.82999999999899</v>
      </c>
      <c r="V36" s="10">
        <v>-8789.77</v>
      </c>
      <c r="W36" s="10">
        <v>-9708.1</v>
      </c>
      <c r="X36" s="10">
        <v>-7335.28</v>
      </c>
      <c r="Y36" s="10">
        <v>-5927.98</v>
      </c>
      <c r="Z36" s="10">
        <v>-271.67999999999898</v>
      </c>
      <c r="AA36" s="10">
        <v>-6666.7</v>
      </c>
      <c r="AB36" s="10">
        <v>-5387.99</v>
      </c>
      <c r="AC36" s="10">
        <v>-5411.34</v>
      </c>
      <c r="AD36" s="10">
        <v>-3233.34</v>
      </c>
      <c r="AE36" s="10">
        <v>-3030.88</v>
      </c>
      <c r="AF36" s="10">
        <v>-3052.43</v>
      </c>
    </row>
    <row r="37" spans="2:32" x14ac:dyDescent="0.25">
      <c r="B37" s="9" t="s">
        <v>310</v>
      </c>
      <c r="C37" s="10">
        <v>7985.42</v>
      </c>
      <c r="D37" s="10">
        <v>5485.42</v>
      </c>
      <c r="E37" s="10">
        <v>785.42</v>
      </c>
      <c r="F37" s="10">
        <v>-1214.58</v>
      </c>
      <c r="G37" s="10">
        <v>-8714.58</v>
      </c>
      <c r="H37" s="10">
        <v>-8714.58</v>
      </c>
      <c r="I37" s="10">
        <v>-8714.58</v>
      </c>
      <c r="J37" s="10">
        <v>-11714.58</v>
      </c>
      <c r="K37" s="10">
        <v>-11714.58</v>
      </c>
      <c r="L37" s="10">
        <v>-11714.58</v>
      </c>
      <c r="M37" s="10">
        <v>-11714.58</v>
      </c>
      <c r="N37" s="10">
        <v>-11714.58</v>
      </c>
      <c r="O37" s="10">
        <v>-14214.58</v>
      </c>
      <c r="P37" s="10">
        <v>-14864.58</v>
      </c>
      <c r="Q37" s="10">
        <v>-16164.58</v>
      </c>
      <c r="R37" s="10">
        <v>-17464.580000000002</v>
      </c>
      <c r="S37" s="10">
        <v>-19414.580000000002</v>
      </c>
      <c r="T37" s="10">
        <v>-25714.58</v>
      </c>
      <c r="U37" s="10">
        <v>-27014.58</v>
      </c>
      <c r="V37" s="10">
        <v>-28314.58</v>
      </c>
      <c r="W37" s="10">
        <v>-31614.58</v>
      </c>
      <c r="X37" s="10">
        <v>-33564.58</v>
      </c>
      <c r="Y37" s="10">
        <v>-34864.58</v>
      </c>
      <c r="Z37" s="10">
        <v>-36164.58</v>
      </c>
      <c r="AA37" s="10">
        <v>-37464.58</v>
      </c>
      <c r="AB37" s="10">
        <v>-38764.58</v>
      </c>
      <c r="AC37" s="10">
        <v>-40064.58</v>
      </c>
      <c r="AD37" s="10">
        <v>-41364.58</v>
      </c>
      <c r="AE37" s="10">
        <v>-43314.58</v>
      </c>
      <c r="AF37" s="10">
        <v>-44614.58</v>
      </c>
    </row>
    <row r="38" spans="2:32" x14ac:dyDescent="0.25">
      <c r="B38" s="9" t="s">
        <v>395</v>
      </c>
      <c r="C38" s="10">
        <v>7462.8</v>
      </c>
      <c r="D38" s="10">
        <v>5371.82</v>
      </c>
      <c r="E38" s="10">
        <v>-5873.63</v>
      </c>
      <c r="F38" s="10">
        <v>-7049.17</v>
      </c>
      <c r="G38" s="10">
        <v>-14095.27</v>
      </c>
      <c r="H38" s="10">
        <v>-12206.41</v>
      </c>
      <c r="I38" s="10">
        <v>-12579.79</v>
      </c>
      <c r="J38" s="10">
        <v>-20589.259999999998</v>
      </c>
      <c r="K38" s="10">
        <v>-19230.62</v>
      </c>
      <c r="L38" s="10">
        <v>-18334.66</v>
      </c>
      <c r="M38" s="10">
        <v>-14955.17</v>
      </c>
      <c r="N38" s="10">
        <v>-10543.33</v>
      </c>
      <c r="O38" s="10">
        <v>-22394.45</v>
      </c>
      <c r="P38" s="10">
        <v>-22223.95</v>
      </c>
      <c r="Q38" s="10">
        <v>-23907.68</v>
      </c>
      <c r="R38" s="10">
        <v>-23917.41</v>
      </c>
      <c r="S38" s="10">
        <v>-22235.31</v>
      </c>
      <c r="T38" s="10">
        <v>-25786.28</v>
      </c>
      <c r="U38" s="10">
        <v>-26681.5</v>
      </c>
      <c r="V38" s="10">
        <v>-36749.97</v>
      </c>
      <c r="W38" s="10">
        <v>-41127.07</v>
      </c>
      <c r="X38" s="10">
        <v>-40773.99</v>
      </c>
      <c r="Y38" s="10">
        <v>-40575.17</v>
      </c>
      <c r="Z38" s="10">
        <v>-36283.24</v>
      </c>
      <c r="AA38" s="10">
        <v>-44019.69</v>
      </c>
      <c r="AB38" s="10">
        <v>-43957</v>
      </c>
      <c r="AC38" s="10">
        <v>-45345.18</v>
      </c>
      <c r="AD38" s="10">
        <v>-44461.36</v>
      </c>
      <c r="AE38" s="10">
        <v>-46133.15</v>
      </c>
      <c r="AF38" s="10">
        <v>-47382.01</v>
      </c>
    </row>
    <row r="39" spans="2:32" x14ac:dyDescent="0.25">
      <c r="B39" s="9" t="s">
        <v>395</v>
      </c>
      <c r="C39" s="10">
        <v>7462.8</v>
      </c>
      <c r="D39" s="10">
        <v>5371.82</v>
      </c>
      <c r="E39" s="10">
        <v>-5873.63</v>
      </c>
      <c r="F39" s="10">
        <v>-7049.17</v>
      </c>
      <c r="G39" s="10">
        <v>-14095.27</v>
      </c>
      <c r="H39" s="10">
        <v>-12206.41</v>
      </c>
      <c r="I39" s="10">
        <v>-12579.79</v>
      </c>
      <c r="J39" s="10">
        <v>-20589.259999999998</v>
      </c>
      <c r="K39" s="10">
        <v>-19230.62</v>
      </c>
      <c r="L39" s="10">
        <v>-18334.66</v>
      </c>
      <c r="M39" s="10">
        <v>-14955.17</v>
      </c>
      <c r="N39" s="10">
        <v>-10543.33</v>
      </c>
      <c r="O39" s="10">
        <v>-22394.45</v>
      </c>
      <c r="P39" s="10">
        <v>-22223.95</v>
      </c>
      <c r="Q39" s="10">
        <v>-23907.68</v>
      </c>
      <c r="R39" s="10">
        <v>-23917.41</v>
      </c>
      <c r="S39" s="10">
        <v>-22235.31</v>
      </c>
      <c r="T39" s="10">
        <v>-25786.28</v>
      </c>
      <c r="U39" s="10">
        <v>-26681.5</v>
      </c>
      <c r="V39" s="10">
        <v>-36749.97</v>
      </c>
      <c r="W39" s="10">
        <v>-41127.07</v>
      </c>
      <c r="X39" s="10">
        <v>-40773.99</v>
      </c>
      <c r="Y39" s="10">
        <v>-40575.17</v>
      </c>
      <c r="Z39" s="10">
        <v>-36283.24</v>
      </c>
      <c r="AA39" s="10">
        <v>-44019.69</v>
      </c>
      <c r="AB39" s="10">
        <v>-43957</v>
      </c>
      <c r="AC39" s="10">
        <v>-45345.18</v>
      </c>
      <c r="AD39" s="10">
        <v>-44461.36</v>
      </c>
      <c r="AE39" s="10">
        <v>-46133.15</v>
      </c>
      <c r="AF39" s="10">
        <v>-47382.01</v>
      </c>
    </row>
    <row r="40" spans="2:32" x14ac:dyDescent="0.25">
      <c r="B40" s="9" t="s">
        <v>396</v>
      </c>
      <c r="C40" s="10">
        <v>7462.8</v>
      </c>
      <c r="D40" s="10">
        <v>5371.82</v>
      </c>
      <c r="E40" s="10">
        <v>-5873.63</v>
      </c>
      <c r="F40" s="10">
        <v>-7049.17</v>
      </c>
      <c r="G40" s="10">
        <v>-14095.27</v>
      </c>
      <c r="H40" s="10">
        <v>-12206.41</v>
      </c>
      <c r="I40" s="10">
        <v>-12579.79</v>
      </c>
      <c r="J40" s="10">
        <v>-20589.259999999998</v>
      </c>
      <c r="K40" s="10">
        <v>-19230.62</v>
      </c>
      <c r="L40" s="10">
        <v>-18334.66</v>
      </c>
      <c r="M40" s="10">
        <v>-14955.17</v>
      </c>
      <c r="N40" s="10">
        <v>-10543.33</v>
      </c>
      <c r="O40" s="10">
        <v>-22394.45</v>
      </c>
      <c r="P40" s="10">
        <v>-22223.95</v>
      </c>
      <c r="Q40" s="10">
        <v>-23907.68</v>
      </c>
      <c r="R40" s="10">
        <v>-23917.41</v>
      </c>
      <c r="S40" s="10">
        <v>-22235.31</v>
      </c>
      <c r="T40" s="10">
        <v>-25786.28</v>
      </c>
      <c r="U40" s="10">
        <v>-26681.5</v>
      </c>
      <c r="V40" s="10">
        <v>-36749.97</v>
      </c>
      <c r="W40" s="10">
        <v>-41127.07</v>
      </c>
      <c r="X40" s="10">
        <v>-40773.99</v>
      </c>
      <c r="Y40" s="10">
        <v>-40575.17</v>
      </c>
      <c r="Z40" s="10">
        <v>-36283.24</v>
      </c>
      <c r="AA40" s="10">
        <v>-44019.69</v>
      </c>
      <c r="AB40" s="10">
        <v>-43957</v>
      </c>
      <c r="AC40" s="10">
        <v>-45345.18</v>
      </c>
      <c r="AD40" s="10">
        <v>-44461.36</v>
      </c>
      <c r="AE40" s="10">
        <v>-46133.15</v>
      </c>
      <c r="AF40" s="10">
        <v>-47382.01</v>
      </c>
    </row>
    <row r="41" spans="2:32" x14ac:dyDescent="0.25">
      <c r="B41" s="9" t="s">
        <v>397</v>
      </c>
    </row>
    <row r="42" spans="2:32" x14ac:dyDescent="0.25">
      <c r="B42" s="9" t="s">
        <v>311</v>
      </c>
      <c r="W42" s="10">
        <v>104173.75</v>
      </c>
      <c r="X42" s="10">
        <v>81986.25</v>
      </c>
      <c r="Y42" s="10">
        <v>68673.75</v>
      </c>
      <c r="Z42" s="10">
        <v>46486.25</v>
      </c>
      <c r="AA42" s="10">
        <v>24298.75</v>
      </c>
      <c r="AB42" s="10">
        <v>6548.75</v>
      </c>
      <c r="AC42" s="10">
        <v>-58232.5</v>
      </c>
      <c r="AD42" s="10">
        <v>-58232.5</v>
      </c>
      <c r="AE42" s="10">
        <v>-58232.5</v>
      </c>
      <c r="AF42" s="10">
        <v>-58232.5</v>
      </c>
    </row>
    <row r="43" spans="2:32" x14ac:dyDescent="0.25">
      <c r="B43" s="9" t="s">
        <v>312</v>
      </c>
      <c r="AF43" s="10">
        <v>176565.43</v>
      </c>
    </row>
    <row r="44" spans="2:32" x14ac:dyDescent="0.25">
      <c r="B44" s="9" t="s">
        <v>313</v>
      </c>
      <c r="O44" s="10">
        <v>72612</v>
      </c>
      <c r="P44" s="10">
        <v>64236</v>
      </c>
      <c r="Q44" s="10">
        <v>53766</v>
      </c>
      <c r="R44" s="10">
        <v>45390</v>
      </c>
      <c r="S44" s="10">
        <v>37014</v>
      </c>
      <c r="T44" s="10">
        <v>26544</v>
      </c>
      <c r="U44" s="10">
        <v>18168</v>
      </c>
      <c r="V44" s="10">
        <v>9792</v>
      </c>
      <c r="W44" s="10">
        <v>-678</v>
      </c>
      <c r="X44" s="10">
        <v>-9054</v>
      </c>
      <c r="Y44" s="10">
        <v>-17430</v>
      </c>
      <c r="Z44" s="10">
        <v>22976</v>
      </c>
      <c r="AA44" s="10">
        <v>15552</v>
      </c>
      <c r="AB44" s="10">
        <v>8128</v>
      </c>
      <c r="AC44" s="10">
        <v>-47399.03</v>
      </c>
      <c r="AD44" s="10">
        <v>-47399.03</v>
      </c>
      <c r="AE44" s="10">
        <v>-47399.03</v>
      </c>
      <c r="AF44" s="10">
        <v>-47399.03</v>
      </c>
    </row>
    <row r="45" spans="2:32" x14ac:dyDescent="0.25">
      <c r="B45" s="9" t="s">
        <v>314</v>
      </c>
      <c r="Z45" s="10">
        <v>71887.520000000004</v>
      </c>
      <c r="AA45" s="10">
        <v>53535.98</v>
      </c>
      <c r="AB45" s="10">
        <v>37223.5</v>
      </c>
      <c r="AC45" s="10">
        <v>-37893.68</v>
      </c>
      <c r="AD45" s="10">
        <v>-37893.68</v>
      </c>
      <c r="AE45" s="10">
        <v>-37893.68</v>
      </c>
      <c r="AF45" s="10">
        <v>-37893.68</v>
      </c>
    </row>
    <row r="46" spans="2:32" x14ac:dyDescent="0.25">
      <c r="B46" s="9" t="s">
        <v>315</v>
      </c>
      <c r="O46" s="10">
        <v>18846.080000000002</v>
      </c>
      <c r="P46" s="10">
        <v>17019.04</v>
      </c>
      <c r="Q46" s="10">
        <v>20119.740000000002</v>
      </c>
      <c r="R46" s="10">
        <v>17667.54</v>
      </c>
      <c r="S46" s="10">
        <v>14724.9</v>
      </c>
      <c r="T46" s="10">
        <v>12395.31</v>
      </c>
      <c r="U46" s="10">
        <v>10065.719999999999</v>
      </c>
      <c r="V46" s="10">
        <v>7613.52</v>
      </c>
      <c r="W46" s="10">
        <v>5283.93</v>
      </c>
      <c r="X46" s="10">
        <v>2341.29</v>
      </c>
      <c r="Y46" s="10">
        <v>134.310000000001</v>
      </c>
      <c r="Z46" s="10">
        <v>-2195.2800000000002</v>
      </c>
      <c r="AA46" s="10">
        <v>-5015.3100000000004</v>
      </c>
      <c r="AB46" s="10">
        <v>-5998.66</v>
      </c>
      <c r="AC46" s="10">
        <v>-6375</v>
      </c>
      <c r="AD46" s="10">
        <v>-6375</v>
      </c>
      <c r="AE46" s="10">
        <v>-6375</v>
      </c>
      <c r="AF46" s="10">
        <v>-6375</v>
      </c>
    </row>
    <row r="47" spans="2:32" x14ac:dyDescent="0.25">
      <c r="B47" s="9" t="s">
        <v>399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91458.08</v>
      </c>
      <c r="P47" s="10">
        <v>81255.039999999994</v>
      </c>
      <c r="Q47" s="10">
        <v>73885.740000000005</v>
      </c>
      <c r="R47" s="10">
        <v>63057.54</v>
      </c>
      <c r="S47" s="10">
        <v>51738.9</v>
      </c>
      <c r="T47" s="10">
        <v>38939.31</v>
      </c>
      <c r="U47" s="10">
        <v>28233.72</v>
      </c>
      <c r="V47" s="10">
        <v>17405.52</v>
      </c>
      <c r="W47" s="10">
        <v>108779.68</v>
      </c>
      <c r="X47" s="10">
        <v>75273.539999999994</v>
      </c>
      <c r="Y47" s="10">
        <v>51378.06</v>
      </c>
      <c r="Z47" s="10">
        <v>139154.49</v>
      </c>
      <c r="AA47" s="10">
        <v>88371.42</v>
      </c>
      <c r="AB47" s="10">
        <v>45901.59</v>
      </c>
      <c r="AC47" s="10">
        <v>-149900.21</v>
      </c>
      <c r="AD47" s="10">
        <v>-149900.21</v>
      </c>
      <c r="AE47" s="10">
        <v>-149900.21</v>
      </c>
      <c r="AF47" s="10">
        <v>26665.22</v>
      </c>
    </row>
    <row r="48" spans="2:32" x14ac:dyDescent="0.25">
      <c r="B48" s="9" t="s">
        <v>400</v>
      </c>
      <c r="C48" s="10">
        <v>7462.8</v>
      </c>
      <c r="D48" s="10">
        <v>5371.82</v>
      </c>
      <c r="E48" s="10">
        <v>-5873.63</v>
      </c>
      <c r="F48" s="10">
        <v>-7049.17</v>
      </c>
      <c r="G48" s="10">
        <v>-14095.27</v>
      </c>
      <c r="H48" s="10">
        <v>-12206.41</v>
      </c>
      <c r="I48" s="10">
        <v>-12579.79</v>
      </c>
      <c r="J48" s="10">
        <v>-20589.259999999998</v>
      </c>
      <c r="K48" s="10">
        <v>-19230.62</v>
      </c>
      <c r="L48" s="10">
        <v>-18334.66</v>
      </c>
      <c r="M48" s="10">
        <v>-14955.17</v>
      </c>
      <c r="N48" s="10">
        <v>-10543.33</v>
      </c>
      <c r="O48" s="10">
        <v>69063.63</v>
      </c>
      <c r="P48" s="10">
        <v>59031.09</v>
      </c>
      <c r="Q48" s="10">
        <v>49978.06</v>
      </c>
      <c r="R48" s="10">
        <v>39140.129999999997</v>
      </c>
      <c r="S48" s="10">
        <v>29503.59</v>
      </c>
      <c r="T48" s="10">
        <v>13153.03</v>
      </c>
      <c r="U48" s="10">
        <v>1552.22</v>
      </c>
      <c r="V48" s="10">
        <v>-19344.45</v>
      </c>
      <c r="W48" s="10">
        <v>67652.61</v>
      </c>
      <c r="X48" s="10">
        <v>34499.550000000003</v>
      </c>
      <c r="Y48" s="10">
        <v>10802.89</v>
      </c>
      <c r="Z48" s="10">
        <v>102871.25</v>
      </c>
      <c r="AA48" s="10">
        <v>44351.73</v>
      </c>
      <c r="AB48" s="10">
        <v>1944.59</v>
      </c>
      <c r="AC48" s="10">
        <v>-195245.39</v>
      </c>
      <c r="AD48" s="10">
        <v>-194361.57</v>
      </c>
      <c r="AE48" s="10">
        <v>-196033.36</v>
      </c>
      <c r="AF48" s="10">
        <v>-20716.79</v>
      </c>
    </row>
    <row r="49" spans="2:32" x14ac:dyDescent="0.25">
      <c r="B49" s="9" t="s">
        <v>283</v>
      </c>
    </row>
    <row r="50" spans="2:32" x14ac:dyDescent="0.25">
      <c r="B50" s="9" t="s">
        <v>300</v>
      </c>
      <c r="C50" s="10">
        <v>-5755</v>
      </c>
      <c r="D50" s="10">
        <v>-5755</v>
      </c>
      <c r="E50" s="10">
        <v>-5755</v>
      </c>
      <c r="F50" s="10">
        <v>-5755</v>
      </c>
      <c r="G50" s="10">
        <v>-5755</v>
      </c>
      <c r="H50" s="10">
        <v>-5755</v>
      </c>
      <c r="I50" s="10">
        <v>-5755</v>
      </c>
      <c r="J50" s="10">
        <v>-5755</v>
      </c>
      <c r="K50" s="10">
        <v>-5755</v>
      </c>
      <c r="L50" s="10">
        <v>-6755</v>
      </c>
      <c r="M50" s="10">
        <v>-9755</v>
      </c>
      <c r="N50" s="10">
        <v>-9755</v>
      </c>
      <c r="O50" s="10">
        <v>-9755</v>
      </c>
      <c r="P50" s="10">
        <v>-9755</v>
      </c>
      <c r="Q50" s="10">
        <v>-9755</v>
      </c>
      <c r="R50" s="10">
        <v>-9755</v>
      </c>
      <c r="S50" s="10">
        <v>-9755</v>
      </c>
      <c r="T50" s="10">
        <v>-9755</v>
      </c>
      <c r="U50" s="10">
        <v>-9755</v>
      </c>
      <c r="V50" s="10">
        <v>-9755</v>
      </c>
      <c r="W50" s="10">
        <v>-9755</v>
      </c>
      <c r="X50" s="10">
        <v>-9755</v>
      </c>
      <c r="Y50" s="10">
        <v>-9755</v>
      </c>
      <c r="Z50" s="10">
        <v>-9755</v>
      </c>
      <c r="AA50" s="10">
        <v>-15055</v>
      </c>
      <c r="AB50" s="10">
        <v>-15108</v>
      </c>
      <c r="AC50" s="10">
        <v>-15260</v>
      </c>
      <c r="AD50" s="10">
        <v>-15461</v>
      </c>
      <c r="AE50" s="10">
        <v>-18699</v>
      </c>
      <c r="AF50" s="10">
        <v>-20755</v>
      </c>
    </row>
    <row r="51" spans="2:32" x14ac:dyDescent="0.25">
      <c r="B51" s="9" t="s">
        <v>301</v>
      </c>
      <c r="C51" s="10">
        <v>2630</v>
      </c>
      <c r="D51" s="10">
        <v>2630</v>
      </c>
      <c r="E51" s="10">
        <v>2630</v>
      </c>
      <c r="F51" s="10">
        <v>2630</v>
      </c>
      <c r="G51" s="10">
        <v>2630</v>
      </c>
      <c r="H51" s="10">
        <v>2630</v>
      </c>
      <c r="I51" s="10">
        <v>2630</v>
      </c>
      <c r="J51" s="10">
        <v>2630</v>
      </c>
      <c r="K51" s="10">
        <v>2630</v>
      </c>
      <c r="L51" s="10">
        <v>2630</v>
      </c>
      <c r="M51" s="10">
        <v>2630</v>
      </c>
      <c r="N51" s="10">
        <v>85630</v>
      </c>
      <c r="O51" s="10">
        <v>85630</v>
      </c>
      <c r="P51" s="10">
        <v>85630</v>
      </c>
      <c r="Q51" s="10">
        <v>85630</v>
      </c>
      <c r="R51" s="10">
        <v>85630</v>
      </c>
      <c r="S51" s="10">
        <v>85630</v>
      </c>
      <c r="T51" s="10">
        <v>85630</v>
      </c>
      <c r="U51" s="10">
        <v>85630</v>
      </c>
      <c r="V51" s="10">
        <v>85630</v>
      </c>
      <c r="W51" s="10">
        <v>85630</v>
      </c>
      <c r="X51" s="10">
        <v>85630</v>
      </c>
      <c r="Y51" s="10">
        <v>85630</v>
      </c>
      <c r="Z51" s="10">
        <v>85630</v>
      </c>
      <c r="AA51" s="10">
        <v>85630</v>
      </c>
      <c r="AB51" s="10">
        <v>85630</v>
      </c>
      <c r="AC51" s="10">
        <v>85630</v>
      </c>
      <c r="AD51" s="10">
        <v>85630</v>
      </c>
      <c r="AE51" s="10">
        <v>85630</v>
      </c>
      <c r="AF51" s="10">
        <v>85630</v>
      </c>
    </row>
    <row r="52" spans="2:32" x14ac:dyDescent="0.25">
      <c r="B52" s="9" t="s">
        <v>129</v>
      </c>
      <c r="C52" s="10">
        <v>452950</v>
      </c>
      <c r="D52" s="10">
        <v>452950</v>
      </c>
      <c r="E52" s="10">
        <v>452950</v>
      </c>
      <c r="F52" s="10">
        <v>452950</v>
      </c>
      <c r="G52" s="10">
        <v>452950</v>
      </c>
      <c r="H52" s="10">
        <v>452950</v>
      </c>
      <c r="I52" s="10">
        <v>452950</v>
      </c>
      <c r="J52" s="10">
        <v>452950</v>
      </c>
      <c r="K52" s="10">
        <v>452950</v>
      </c>
      <c r="L52" s="10">
        <v>452950</v>
      </c>
      <c r="M52" s="10">
        <v>452950</v>
      </c>
      <c r="N52" s="10">
        <v>452950</v>
      </c>
      <c r="O52" s="10">
        <v>639002.99</v>
      </c>
      <c r="P52" s="10">
        <v>639002.99</v>
      </c>
      <c r="Q52" s="10">
        <v>639002.99</v>
      </c>
      <c r="R52" s="10">
        <v>639002.99</v>
      </c>
      <c r="S52" s="10">
        <v>639002.99</v>
      </c>
      <c r="T52" s="10">
        <v>639002.99</v>
      </c>
      <c r="U52" s="10">
        <v>639002.99</v>
      </c>
      <c r="V52" s="10">
        <v>639002.99</v>
      </c>
      <c r="W52" s="10">
        <v>639002.99</v>
      </c>
      <c r="X52" s="10">
        <v>639002.99</v>
      </c>
      <c r="Y52" s="10">
        <v>639002.99</v>
      </c>
      <c r="Z52" s="10">
        <v>639002.99</v>
      </c>
      <c r="AA52" s="10">
        <v>990385.27</v>
      </c>
      <c r="AB52" s="10">
        <v>990385.27</v>
      </c>
      <c r="AC52" s="10">
        <v>990385.27</v>
      </c>
      <c r="AD52" s="10">
        <v>990385.27</v>
      </c>
      <c r="AE52" s="10">
        <v>990385.27</v>
      </c>
      <c r="AF52" s="10">
        <v>990385.27</v>
      </c>
    </row>
    <row r="53" spans="2:32" x14ac:dyDescent="0.25">
      <c r="B53" s="9" t="s">
        <v>290</v>
      </c>
      <c r="C53" s="10">
        <v>-2561.3500000000099</v>
      </c>
      <c r="D53" s="10">
        <v>12036.37</v>
      </c>
      <c r="E53" s="10">
        <v>17973.27</v>
      </c>
      <c r="F53" s="10">
        <v>47326.69</v>
      </c>
      <c r="G53" s="10">
        <v>89804.68</v>
      </c>
      <c r="H53" s="10">
        <v>127879.87</v>
      </c>
      <c r="I53" s="10">
        <v>157262.39999999999</v>
      </c>
      <c r="J53" s="10">
        <v>200634.78</v>
      </c>
      <c r="K53" s="10">
        <v>245800.38</v>
      </c>
      <c r="L53" s="10">
        <v>287750.08</v>
      </c>
      <c r="M53" s="10">
        <v>328766.28000000003</v>
      </c>
      <c r="N53" s="10">
        <v>186052.99</v>
      </c>
      <c r="O53" s="10">
        <v>-23291.62</v>
      </c>
      <c r="P53" s="10">
        <v>-8200.9399999999896</v>
      </c>
      <c r="Q53" s="10">
        <v>11876.54</v>
      </c>
      <c r="R53" s="10">
        <v>39714.53</v>
      </c>
      <c r="S53" s="10">
        <v>106948.42</v>
      </c>
      <c r="T53" s="10">
        <v>156184.75</v>
      </c>
      <c r="U53" s="10">
        <v>186182.66</v>
      </c>
      <c r="V53" s="10">
        <v>213973.65</v>
      </c>
      <c r="W53" s="10">
        <v>247780.88</v>
      </c>
      <c r="X53" s="10">
        <v>290353.53000000003</v>
      </c>
      <c r="Y53" s="10">
        <v>321908.71000000002</v>
      </c>
      <c r="Z53" s="10">
        <v>351382.28</v>
      </c>
      <c r="AA53" s="10">
        <v>-10089.01</v>
      </c>
      <c r="AB53" s="10">
        <v>14588.96</v>
      </c>
      <c r="AC53" s="10">
        <v>42866.3</v>
      </c>
      <c r="AD53" s="10">
        <v>74306.48</v>
      </c>
      <c r="AE53" s="10">
        <v>120218.88</v>
      </c>
      <c r="AF53" s="10">
        <v>154292.96</v>
      </c>
    </row>
    <row r="54" spans="2:32" x14ac:dyDescent="0.25">
      <c r="B54" s="9" t="s">
        <v>402</v>
      </c>
      <c r="C54" s="10">
        <v>447263.65</v>
      </c>
      <c r="D54" s="10">
        <v>461861.37</v>
      </c>
      <c r="E54" s="10">
        <v>467798.27</v>
      </c>
      <c r="F54" s="10">
        <v>497151.69</v>
      </c>
      <c r="G54" s="10">
        <v>539629.68000000005</v>
      </c>
      <c r="H54" s="10">
        <v>577704.87</v>
      </c>
      <c r="I54" s="10">
        <v>607087.4</v>
      </c>
      <c r="J54" s="10">
        <v>650459.78</v>
      </c>
      <c r="K54" s="10">
        <v>695625.38</v>
      </c>
      <c r="L54" s="10">
        <v>736575.08</v>
      </c>
      <c r="M54" s="10">
        <v>774591.28</v>
      </c>
      <c r="N54" s="10">
        <v>714877.99</v>
      </c>
      <c r="O54" s="10">
        <v>691586.37</v>
      </c>
      <c r="P54" s="10">
        <v>706677.05</v>
      </c>
      <c r="Q54" s="10">
        <v>726754.53</v>
      </c>
      <c r="R54" s="10">
        <v>754592.52</v>
      </c>
      <c r="S54" s="10">
        <v>821826.41</v>
      </c>
      <c r="T54" s="10">
        <v>871062.74</v>
      </c>
      <c r="U54" s="10">
        <v>901060.65</v>
      </c>
      <c r="V54" s="10">
        <v>928851.64</v>
      </c>
      <c r="W54" s="10">
        <v>962658.87</v>
      </c>
      <c r="X54" s="10">
        <v>1005231.52</v>
      </c>
      <c r="Y54" s="10">
        <v>1036786.7</v>
      </c>
      <c r="Z54" s="10">
        <v>1066260.27</v>
      </c>
      <c r="AA54" s="10">
        <v>1050871.26</v>
      </c>
      <c r="AB54" s="10">
        <v>1075496.23</v>
      </c>
      <c r="AC54" s="10">
        <v>1103621.57</v>
      </c>
      <c r="AD54" s="10">
        <v>1134860.75</v>
      </c>
      <c r="AE54" s="10">
        <v>1177535.1499999999</v>
      </c>
      <c r="AF54" s="10">
        <v>1209553.23</v>
      </c>
    </row>
    <row r="55" spans="2:32" x14ac:dyDescent="0.25">
      <c r="B55" s="9" t="s">
        <v>403</v>
      </c>
      <c r="C55" s="10">
        <v>454726.45</v>
      </c>
      <c r="D55" s="10">
        <v>467233.19</v>
      </c>
      <c r="E55" s="10">
        <v>461924.64</v>
      </c>
      <c r="F55" s="10">
        <v>490102.52</v>
      </c>
      <c r="G55" s="10">
        <v>525534.41</v>
      </c>
      <c r="H55" s="10">
        <v>565498.46</v>
      </c>
      <c r="I55" s="10">
        <v>594507.61</v>
      </c>
      <c r="J55" s="10">
        <v>629870.52</v>
      </c>
      <c r="K55" s="10">
        <v>676394.76</v>
      </c>
      <c r="L55" s="10">
        <v>718240.42</v>
      </c>
      <c r="M55" s="10">
        <v>759636.11</v>
      </c>
      <c r="N55" s="10">
        <v>704334.66</v>
      </c>
      <c r="O55" s="10">
        <v>760650</v>
      </c>
      <c r="P55" s="10">
        <v>765708.14</v>
      </c>
      <c r="Q55" s="10">
        <v>776732.59</v>
      </c>
      <c r="R55" s="10">
        <v>793732.65</v>
      </c>
      <c r="S55" s="10">
        <v>851330</v>
      </c>
      <c r="T55" s="10">
        <v>884215.77</v>
      </c>
      <c r="U55" s="10">
        <v>902612.87</v>
      </c>
      <c r="V55" s="10">
        <v>909507.19</v>
      </c>
      <c r="W55" s="10">
        <v>1030311.48</v>
      </c>
      <c r="X55" s="10">
        <v>1039731.07</v>
      </c>
      <c r="Y55" s="10">
        <v>1047589.59</v>
      </c>
      <c r="Z55" s="10">
        <v>1169131.52</v>
      </c>
      <c r="AA55" s="10">
        <v>1095222.99</v>
      </c>
      <c r="AB55" s="10">
        <v>1077440.82</v>
      </c>
      <c r="AC55" s="10">
        <v>908376.18</v>
      </c>
      <c r="AD55" s="10">
        <v>940499.18</v>
      </c>
      <c r="AE55" s="10">
        <v>981501.79</v>
      </c>
      <c r="AF55" s="10">
        <v>1188836.44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B0B7BF"/>
  </sheetPr>
  <dimension ref="B3:AF41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8.7109375" defaultRowHeight="15" x14ac:dyDescent="0.25"/>
  <cols>
    <col min="2" max="2" width="38" customWidth="1"/>
    <col min="3" max="33" width="11" customWidth="1"/>
  </cols>
  <sheetData>
    <row r="3" spans="2:32" x14ac:dyDescent="0.25">
      <c r="B3" s="8"/>
      <c r="C3" t="s">
        <v>330</v>
      </c>
      <c r="D3" t="s">
        <v>331</v>
      </c>
      <c r="E3" t="s">
        <v>332</v>
      </c>
      <c r="F3" t="s">
        <v>333</v>
      </c>
      <c r="G3" t="s">
        <v>334</v>
      </c>
      <c r="H3" t="s">
        <v>335</v>
      </c>
      <c r="I3" t="s">
        <v>336</v>
      </c>
      <c r="J3" t="s">
        <v>337</v>
      </c>
      <c r="K3" t="s">
        <v>338</v>
      </c>
      <c r="L3" t="s">
        <v>339</v>
      </c>
      <c r="M3" t="s">
        <v>340</v>
      </c>
      <c r="N3" t="s">
        <v>341</v>
      </c>
      <c r="O3" t="s">
        <v>342</v>
      </c>
      <c r="P3" t="s">
        <v>343</v>
      </c>
      <c r="Q3" t="s">
        <v>344</v>
      </c>
      <c r="R3" t="s">
        <v>345</v>
      </c>
      <c r="S3" t="s">
        <v>346</v>
      </c>
      <c r="T3" t="s">
        <v>347</v>
      </c>
      <c r="U3" t="s">
        <v>348</v>
      </c>
      <c r="V3" t="s">
        <v>349</v>
      </c>
      <c r="W3" t="s">
        <v>350</v>
      </c>
      <c r="X3" t="s">
        <v>351</v>
      </c>
      <c r="Y3" t="s">
        <v>352</v>
      </c>
      <c r="Z3" t="s">
        <v>353</v>
      </c>
      <c r="AA3" t="s">
        <v>354</v>
      </c>
      <c r="AB3" t="s">
        <v>355</v>
      </c>
      <c r="AC3" t="s">
        <v>356</v>
      </c>
      <c r="AD3" t="s">
        <v>357</v>
      </c>
      <c r="AE3" t="s">
        <v>358</v>
      </c>
      <c r="AF3" t="s">
        <v>359</v>
      </c>
    </row>
    <row r="4" spans="2:32" x14ac:dyDescent="0.25">
      <c r="B4" s="9" t="s">
        <v>373</v>
      </c>
    </row>
    <row r="5" spans="2:32" x14ac:dyDescent="0.25">
      <c r="B5" s="9" t="s">
        <v>89</v>
      </c>
    </row>
    <row r="6" spans="2:32" x14ac:dyDescent="0.25">
      <c r="B6" s="9" t="s">
        <v>374</v>
      </c>
    </row>
    <row r="7" spans="2:32" x14ac:dyDescent="0.25">
      <c r="B7" s="9" t="s">
        <v>90</v>
      </c>
    </row>
    <row r="8" spans="2:32" x14ac:dyDescent="0.25">
      <c r="B8" s="9" t="s">
        <v>317</v>
      </c>
      <c r="C8" s="10">
        <v>30047.06</v>
      </c>
      <c r="D8" s="10">
        <v>31928.799999999999</v>
      </c>
      <c r="E8" s="10">
        <v>9942.06</v>
      </c>
      <c r="F8" s="10">
        <v>24686.28</v>
      </c>
      <c r="G8" s="10">
        <v>20866.509999999998</v>
      </c>
      <c r="H8" s="10">
        <v>13872.16</v>
      </c>
      <c r="I8" s="10">
        <v>24033.38</v>
      </c>
      <c r="J8" s="10">
        <v>14095.67</v>
      </c>
      <c r="K8" s="10">
        <v>4728.62</v>
      </c>
      <c r="L8" s="10">
        <v>9200.6299999999992</v>
      </c>
      <c r="M8" s="10">
        <v>8179.46</v>
      </c>
      <c r="N8" s="10">
        <v>14798.24</v>
      </c>
      <c r="O8" s="10">
        <v>9851.7099999999991</v>
      </c>
      <c r="P8" s="10">
        <v>3067.47</v>
      </c>
      <c r="Q8" s="10">
        <v>5935.3</v>
      </c>
      <c r="R8" s="10">
        <v>13799.1</v>
      </c>
      <c r="S8" s="10">
        <v>12116.05</v>
      </c>
      <c r="T8" s="10">
        <v>24261.37</v>
      </c>
      <c r="U8" s="10">
        <v>26269.18</v>
      </c>
      <c r="V8" s="10">
        <v>16559.53</v>
      </c>
      <c r="W8" s="10">
        <v>21680.66</v>
      </c>
      <c r="X8" s="10">
        <v>13955.62</v>
      </c>
      <c r="Y8" s="10">
        <v>21644.01</v>
      </c>
      <c r="Z8" s="10">
        <v>12753.4</v>
      </c>
      <c r="AA8" s="10">
        <v>10132.61</v>
      </c>
      <c r="AB8" s="10">
        <v>2880.88</v>
      </c>
      <c r="AC8" s="10">
        <v>4132.78</v>
      </c>
      <c r="AD8" s="10">
        <v>10967.55</v>
      </c>
      <c r="AE8" s="10">
        <v>7839.02</v>
      </c>
      <c r="AF8" s="10">
        <v>18894.28</v>
      </c>
    </row>
    <row r="9" spans="2:32" x14ac:dyDescent="0.25">
      <c r="B9" s="9" t="s">
        <v>209</v>
      </c>
      <c r="C9" s="10">
        <v>19946.18</v>
      </c>
      <c r="D9" s="10">
        <v>21734.27</v>
      </c>
      <c r="E9" s="10">
        <v>25322.03</v>
      </c>
      <c r="F9" s="10">
        <v>24783.4</v>
      </c>
      <c r="G9" s="10">
        <v>27810.07</v>
      </c>
      <c r="H9" s="10">
        <v>35531.4</v>
      </c>
      <c r="I9" s="10">
        <v>28605.29</v>
      </c>
      <c r="J9" s="10">
        <v>38026.47</v>
      </c>
      <c r="K9" s="10">
        <v>39950.11</v>
      </c>
      <c r="L9" s="10">
        <v>34395.14</v>
      </c>
      <c r="M9" s="10">
        <v>38920.82</v>
      </c>
      <c r="N9" s="10">
        <v>17522.66</v>
      </c>
      <c r="O9" s="10">
        <v>12029.14</v>
      </c>
      <c r="P9" s="10">
        <v>14077.08</v>
      </c>
      <c r="Q9" s="10">
        <v>17900.240000000002</v>
      </c>
      <c r="R9" s="10">
        <v>16525.810000000001</v>
      </c>
      <c r="S9" s="10">
        <v>24397.96</v>
      </c>
      <c r="T9" s="10">
        <v>21868.48</v>
      </c>
      <c r="U9" s="10">
        <v>23702.92</v>
      </c>
      <c r="V9" s="10">
        <v>33243.040000000001</v>
      </c>
      <c r="W9" s="10">
        <v>27004.6</v>
      </c>
      <c r="X9" s="10">
        <v>29350.38</v>
      </c>
      <c r="Y9" s="10">
        <v>33044.050000000003</v>
      </c>
      <c r="Z9" s="10">
        <v>34818.07</v>
      </c>
      <c r="AA9" s="10">
        <v>33547.32</v>
      </c>
      <c r="AB9" s="10">
        <v>38020.050000000003</v>
      </c>
      <c r="AC9" s="10">
        <v>33771.29</v>
      </c>
      <c r="AD9" s="10">
        <v>36791.07</v>
      </c>
      <c r="AE9" s="10">
        <v>44569.120000000003</v>
      </c>
      <c r="AF9" s="10">
        <v>39647.78</v>
      </c>
    </row>
    <row r="10" spans="2:32" x14ac:dyDescent="0.25">
      <c r="B10" s="9" t="s">
        <v>405</v>
      </c>
      <c r="C10" s="10">
        <v>49993.24</v>
      </c>
      <c r="D10" s="10">
        <v>53663.07</v>
      </c>
      <c r="E10" s="10">
        <v>35264.089999999997</v>
      </c>
      <c r="F10" s="10">
        <v>49469.68</v>
      </c>
      <c r="G10" s="10">
        <v>48676.58</v>
      </c>
      <c r="H10" s="10">
        <v>49403.56</v>
      </c>
      <c r="I10" s="10">
        <v>52638.67</v>
      </c>
      <c r="J10" s="10">
        <v>52122.14</v>
      </c>
      <c r="K10" s="10">
        <v>44678.73</v>
      </c>
      <c r="L10" s="10">
        <v>43595.77</v>
      </c>
      <c r="M10" s="10">
        <v>47100.28</v>
      </c>
      <c r="N10" s="10">
        <v>32320.9</v>
      </c>
      <c r="O10" s="10">
        <v>21880.85</v>
      </c>
      <c r="P10" s="10">
        <v>17144.55</v>
      </c>
      <c r="Q10" s="10">
        <v>23835.54</v>
      </c>
      <c r="R10" s="10">
        <v>30324.91</v>
      </c>
      <c r="S10" s="10">
        <v>36514.01</v>
      </c>
      <c r="T10" s="10">
        <v>46129.85</v>
      </c>
      <c r="U10" s="10">
        <v>49972.1</v>
      </c>
      <c r="V10" s="10">
        <v>49802.57</v>
      </c>
      <c r="W10" s="10">
        <v>48685.26</v>
      </c>
      <c r="X10" s="10">
        <v>43306</v>
      </c>
      <c r="Y10" s="10">
        <v>54688.06</v>
      </c>
      <c r="Z10" s="10">
        <v>47571.47</v>
      </c>
      <c r="AA10" s="10">
        <v>43679.93</v>
      </c>
      <c r="AB10" s="10">
        <v>40900.93</v>
      </c>
      <c r="AC10" s="10">
        <v>37904.07</v>
      </c>
      <c r="AD10" s="10">
        <v>47758.62</v>
      </c>
      <c r="AE10" s="10">
        <v>52408.14</v>
      </c>
      <c r="AF10" s="10">
        <v>58542.06</v>
      </c>
    </row>
    <row r="11" spans="2:32" x14ac:dyDescent="0.25">
      <c r="B11" s="9" t="s">
        <v>376</v>
      </c>
      <c r="C11" s="10">
        <v>49993.24</v>
      </c>
      <c r="D11" s="10">
        <v>53663.07</v>
      </c>
      <c r="E11" s="10">
        <v>35264.089999999997</v>
      </c>
      <c r="F11" s="10">
        <v>49469.68</v>
      </c>
      <c r="G11" s="10">
        <v>48676.58</v>
      </c>
      <c r="H11" s="10">
        <v>49403.56</v>
      </c>
      <c r="I11" s="10">
        <v>52638.67</v>
      </c>
      <c r="J11" s="10">
        <v>52122.14</v>
      </c>
      <c r="K11" s="10">
        <v>44678.73</v>
      </c>
      <c r="L11" s="10">
        <v>43595.77</v>
      </c>
      <c r="M11" s="10">
        <v>47100.28</v>
      </c>
      <c r="N11" s="10">
        <v>32320.9</v>
      </c>
      <c r="O11" s="10">
        <v>21880.85</v>
      </c>
      <c r="P11" s="10">
        <v>17144.55</v>
      </c>
      <c r="Q11" s="10">
        <v>23835.54</v>
      </c>
      <c r="R11" s="10">
        <v>30324.91</v>
      </c>
      <c r="S11" s="10">
        <v>36514.01</v>
      </c>
      <c r="T11" s="10">
        <v>46129.85</v>
      </c>
      <c r="U11" s="10">
        <v>49972.1</v>
      </c>
      <c r="V11" s="10">
        <v>49802.57</v>
      </c>
      <c r="W11" s="10">
        <v>48685.26</v>
      </c>
      <c r="X11" s="10">
        <v>43306</v>
      </c>
      <c r="Y11" s="10">
        <v>54688.06</v>
      </c>
      <c r="Z11" s="10">
        <v>47571.47</v>
      </c>
      <c r="AA11" s="10">
        <v>43679.93</v>
      </c>
      <c r="AB11" s="10">
        <v>40900.93</v>
      </c>
      <c r="AC11" s="10">
        <v>37904.07</v>
      </c>
      <c r="AD11" s="10">
        <v>47758.62</v>
      </c>
      <c r="AE11" s="10">
        <v>52408.14</v>
      </c>
      <c r="AF11" s="10">
        <v>58542.06</v>
      </c>
    </row>
    <row r="12" spans="2:32" x14ac:dyDescent="0.25">
      <c r="B12" s="9" t="s">
        <v>377</v>
      </c>
    </row>
    <row r="13" spans="2:32" x14ac:dyDescent="0.25">
      <c r="B13" s="9" t="s">
        <v>293</v>
      </c>
      <c r="C13" s="10">
        <v>25799.72</v>
      </c>
      <c r="D13" s="10">
        <v>25644.17</v>
      </c>
      <c r="E13" s="10">
        <v>25644.17</v>
      </c>
      <c r="F13" s="10">
        <v>25644.17</v>
      </c>
      <c r="G13" s="10">
        <v>25644.17</v>
      </c>
      <c r="H13" s="10">
        <v>25644.17</v>
      </c>
      <c r="I13" s="10">
        <v>25644.17</v>
      </c>
      <c r="J13" s="10">
        <v>25644.17</v>
      </c>
      <c r="K13" s="10">
        <v>25644.17</v>
      </c>
      <c r="L13" s="10">
        <v>25644.17</v>
      </c>
      <c r="M13" s="10">
        <v>25644.17</v>
      </c>
      <c r="N13" s="10">
        <v>23076.28</v>
      </c>
      <c r="O13" s="10">
        <v>23076.28</v>
      </c>
      <c r="P13" s="10">
        <v>23076.28</v>
      </c>
      <c r="Q13" s="10">
        <v>23076.28</v>
      </c>
      <c r="R13" s="10">
        <v>23076.28</v>
      </c>
      <c r="S13" s="10">
        <v>23076.28</v>
      </c>
      <c r="T13" s="10">
        <v>23076.28</v>
      </c>
      <c r="U13" s="10">
        <v>23076.28</v>
      </c>
      <c r="V13" s="10">
        <v>23076.28</v>
      </c>
      <c r="W13" s="10">
        <v>23076.28</v>
      </c>
      <c r="X13" s="10">
        <v>23076.28</v>
      </c>
      <c r="Y13" s="10">
        <v>23076.28</v>
      </c>
      <c r="Z13" s="10">
        <v>23076.28</v>
      </c>
      <c r="AA13" s="10">
        <v>23076.28</v>
      </c>
      <c r="AB13" s="10">
        <v>23076.28</v>
      </c>
      <c r="AC13" s="10">
        <v>23076.28</v>
      </c>
      <c r="AD13" s="10">
        <v>23076.28</v>
      </c>
      <c r="AE13" s="10">
        <v>23076.28</v>
      </c>
      <c r="AF13" s="10">
        <v>23076.28</v>
      </c>
    </row>
    <row r="14" spans="2:32" x14ac:dyDescent="0.25">
      <c r="B14" s="9" t="s">
        <v>379</v>
      </c>
      <c r="C14" s="10">
        <v>25799.72</v>
      </c>
      <c r="D14" s="10">
        <v>25644.17</v>
      </c>
      <c r="E14" s="10">
        <v>25644.17</v>
      </c>
      <c r="F14" s="10">
        <v>25644.17</v>
      </c>
      <c r="G14" s="10">
        <v>25644.17</v>
      </c>
      <c r="H14" s="10">
        <v>25644.17</v>
      </c>
      <c r="I14" s="10">
        <v>25644.17</v>
      </c>
      <c r="J14" s="10">
        <v>25644.17</v>
      </c>
      <c r="K14" s="10">
        <v>25644.17</v>
      </c>
      <c r="L14" s="10">
        <v>25644.17</v>
      </c>
      <c r="M14" s="10">
        <v>25644.17</v>
      </c>
      <c r="N14" s="10">
        <v>23076.28</v>
      </c>
      <c r="O14" s="10">
        <v>23076.28</v>
      </c>
      <c r="P14" s="10">
        <v>23076.28</v>
      </c>
      <c r="Q14" s="10">
        <v>23076.28</v>
      </c>
      <c r="R14" s="10">
        <v>23076.28</v>
      </c>
      <c r="S14" s="10">
        <v>23076.28</v>
      </c>
      <c r="T14" s="10">
        <v>23076.28</v>
      </c>
      <c r="U14" s="10">
        <v>23076.28</v>
      </c>
      <c r="V14" s="10">
        <v>23076.28</v>
      </c>
      <c r="W14" s="10">
        <v>23076.28</v>
      </c>
      <c r="X14" s="10">
        <v>23076.28</v>
      </c>
      <c r="Y14" s="10">
        <v>23076.28</v>
      </c>
      <c r="Z14" s="10">
        <v>23076.28</v>
      </c>
      <c r="AA14" s="10">
        <v>23076.28</v>
      </c>
      <c r="AB14" s="10">
        <v>23076.28</v>
      </c>
      <c r="AC14" s="10">
        <v>23076.28</v>
      </c>
      <c r="AD14" s="10">
        <v>23076.28</v>
      </c>
      <c r="AE14" s="10">
        <v>23076.28</v>
      </c>
      <c r="AF14" s="10">
        <v>23076.28</v>
      </c>
    </row>
    <row r="15" spans="2:32" x14ac:dyDescent="0.25">
      <c r="B15" s="9" t="s">
        <v>380</v>
      </c>
      <c r="C15" s="10">
        <v>75792.960000000006</v>
      </c>
      <c r="D15" s="10">
        <v>79307.240000000005</v>
      </c>
      <c r="E15" s="10">
        <v>60908.26</v>
      </c>
      <c r="F15" s="10">
        <v>75113.850000000006</v>
      </c>
      <c r="G15" s="10">
        <v>74320.75</v>
      </c>
      <c r="H15" s="10">
        <v>75047.73</v>
      </c>
      <c r="I15" s="10">
        <v>78282.84</v>
      </c>
      <c r="J15" s="10">
        <v>77766.31</v>
      </c>
      <c r="K15" s="10">
        <v>70322.899999999994</v>
      </c>
      <c r="L15" s="10">
        <v>69239.94</v>
      </c>
      <c r="M15" s="10">
        <v>72744.45</v>
      </c>
      <c r="N15" s="10">
        <v>55397.18</v>
      </c>
      <c r="O15" s="10">
        <v>44957.13</v>
      </c>
      <c r="P15" s="10">
        <v>40220.83</v>
      </c>
      <c r="Q15" s="10">
        <v>46911.82</v>
      </c>
      <c r="R15" s="10">
        <v>53401.19</v>
      </c>
      <c r="S15" s="10">
        <v>59590.29</v>
      </c>
      <c r="T15" s="10">
        <v>69206.13</v>
      </c>
      <c r="U15" s="10">
        <v>73048.38</v>
      </c>
      <c r="V15" s="10">
        <v>72878.850000000006</v>
      </c>
      <c r="W15" s="10">
        <v>71761.539999999994</v>
      </c>
      <c r="X15" s="10">
        <v>66382.28</v>
      </c>
      <c r="Y15" s="10">
        <v>77764.34</v>
      </c>
      <c r="Z15" s="10">
        <v>70647.75</v>
      </c>
      <c r="AA15" s="10">
        <v>66756.210000000006</v>
      </c>
      <c r="AB15" s="10">
        <v>63977.21</v>
      </c>
      <c r="AC15" s="10">
        <v>60980.35</v>
      </c>
      <c r="AD15" s="10">
        <v>70834.899999999994</v>
      </c>
      <c r="AE15" s="10">
        <v>75484.42</v>
      </c>
      <c r="AF15" s="10">
        <v>81618.34</v>
      </c>
    </row>
    <row r="16" spans="2:32" x14ac:dyDescent="0.25">
      <c r="B16" s="9" t="s">
        <v>386</v>
      </c>
      <c r="C16" s="10">
        <v>75792.960000000006</v>
      </c>
      <c r="D16" s="10">
        <v>79307.240000000005</v>
      </c>
      <c r="E16" s="10">
        <v>60908.26</v>
      </c>
      <c r="F16" s="10">
        <v>75113.850000000006</v>
      </c>
      <c r="G16" s="10">
        <v>74320.75</v>
      </c>
      <c r="H16" s="10">
        <v>75047.73</v>
      </c>
      <c r="I16" s="10">
        <v>78282.84</v>
      </c>
      <c r="J16" s="10">
        <v>77766.31</v>
      </c>
      <c r="K16" s="10">
        <v>70322.899999999994</v>
      </c>
      <c r="L16" s="10">
        <v>69239.94</v>
      </c>
      <c r="M16" s="10">
        <v>72744.45</v>
      </c>
      <c r="N16" s="10">
        <v>55397.18</v>
      </c>
      <c r="O16" s="10">
        <v>44957.13</v>
      </c>
      <c r="P16" s="10">
        <v>40220.83</v>
      </c>
      <c r="Q16" s="10">
        <v>46911.82</v>
      </c>
      <c r="R16" s="10">
        <v>53401.19</v>
      </c>
      <c r="S16" s="10">
        <v>59590.29</v>
      </c>
      <c r="T16" s="10">
        <v>69206.13</v>
      </c>
      <c r="U16" s="10">
        <v>73048.38</v>
      </c>
      <c r="V16" s="10">
        <v>72878.850000000006</v>
      </c>
      <c r="W16" s="10">
        <v>71761.539999999994</v>
      </c>
      <c r="X16" s="10">
        <v>66382.28</v>
      </c>
      <c r="Y16" s="10">
        <v>77764.34</v>
      </c>
      <c r="Z16" s="10">
        <v>70647.75</v>
      </c>
      <c r="AA16" s="10">
        <v>66756.210000000006</v>
      </c>
      <c r="AB16" s="10">
        <v>63977.21</v>
      </c>
      <c r="AC16" s="10">
        <v>60980.35</v>
      </c>
      <c r="AD16" s="10">
        <v>70834.899999999994</v>
      </c>
      <c r="AE16" s="10">
        <v>75484.42</v>
      </c>
      <c r="AF16" s="10">
        <v>81618.34</v>
      </c>
    </row>
    <row r="17" spans="2:32" x14ac:dyDescent="0.25">
      <c r="B17" s="9" t="s">
        <v>387</v>
      </c>
    </row>
    <row r="18" spans="2:32" x14ac:dyDescent="0.25">
      <c r="B18" s="9" t="s">
        <v>388</v>
      </c>
    </row>
    <row r="19" spans="2:32" x14ac:dyDescent="0.25">
      <c r="B19" s="9" t="s">
        <v>108</v>
      </c>
    </row>
    <row r="20" spans="2:32" x14ac:dyDescent="0.25">
      <c r="B20" s="9" t="s">
        <v>114</v>
      </c>
    </row>
    <row r="21" spans="2:32" x14ac:dyDescent="0.25">
      <c r="B21" s="9" t="s">
        <v>259</v>
      </c>
      <c r="C21" s="10">
        <v>130.44</v>
      </c>
      <c r="D21" s="10">
        <v>260.75</v>
      </c>
      <c r="E21" s="10">
        <v>357.8</v>
      </c>
      <c r="F21" s="10">
        <v>331.65</v>
      </c>
      <c r="G21" s="10">
        <v>685.54</v>
      </c>
      <c r="H21" s="10">
        <v>414.32</v>
      </c>
      <c r="I21" s="10">
        <v>332.73</v>
      </c>
      <c r="J21" s="10">
        <v>451.3</v>
      </c>
      <c r="K21" s="10">
        <v>439.32</v>
      </c>
      <c r="L21" s="10">
        <v>503.18</v>
      </c>
      <c r="M21" s="10">
        <v>414.45</v>
      </c>
      <c r="N21" s="10">
        <v>339</v>
      </c>
      <c r="O21" s="10">
        <v>107.87</v>
      </c>
      <c r="P21" s="10">
        <v>153.13</v>
      </c>
      <c r="Q21" s="10">
        <v>370.73</v>
      </c>
      <c r="R21" s="10">
        <v>235.51</v>
      </c>
      <c r="S21" s="10">
        <v>319.79000000000002</v>
      </c>
      <c r="T21" s="10">
        <v>418.39</v>
      </c>
      <c r="U21" s="10">
        <v>276.05</v>
      </c>
      <c r="V21" s="10">
        <v>262.91000000000003</v>
      </c>
      <c r="W21" s="10">
        <v>367.46</v>
      </c>
      <c r="X21" s="10">
        <v>381.64</v>
      </c>
      <c r="Y21" s="10">
        <v>318.69</v>
      </c>
      <c r="Z21" s="10">
        <v>305.5</v>
      </c>
      <c r="AA21" s="10">
        <v>267.95</v>
      </c>
      <c r="AB21" s="10">
        <v>224.95</v>
      </c>
      <c r="AC21" s="10">
        <v>466.74</v>
      </c>
      <c r="AD21" s="10">
        <v>342.85</v>
      </c>
      <c r="AE21" s="10">
        <v>563.36</v>
      </c>
      <c r="AF21" s="10">
        <v>574.61</v>
      </c>
    </row>
    <row r="22" spans="2:32" x14ac:dyDescent="0.25">
      <c r="B22" s="9" t="s">
        <v>268</v>
      </c>
      <c r="C22" s="10">
        <v>50.02</v>
      </c>
      <c r="D22" s="10">
        <v>1273.49</v>
      </c>
      <c r="E22" s="10">
        <v>995.75</v>
      </c>
      <c r="F22" s="10">
        <v>2278.92</v>
      </c>
      <c r="G22" s="10">
        <v>3971.89</v>
      </c>
      <c r="H22" s="10">
        <v>4224.2</v>
      </c>
      <c r="I22" s="10">
        <v>3707.4</v>
      </c>
      <c r="J22" s="10">
        <v>-555.20000000000005</v>
      </c>
      <c r="K22" s="10">
        <v>404.97</v>
      </c>
      <c r="L22" s="10">
        <v>228.84</v>
      </c>
      <c r="M22" s="10">
        <v>-524.96</v>
      </c>
      <c r="N22" s="10">
        <v>1237.8900000000001</v>
      </c>
      <c r="O22" s="10">
        <v>-1715.46</v>
      </c>
      <c r="P22" s="10">
        <v>-1070.58</v>
      </c>
      <c r="Q22" s="10">
        <v>1899.12</v>
      </c>
      <c r="R22" s="10">
        <v>3497.43</v>
      </c>
      <c r="S22" s="10">
        <v>3997.96</v>
      </c>
      <c r="T22" s="10">
        <v>6265.69</v>
      </c>
      <c r="U22" s="10">
        <v>6222.08</v>
      </c>
      <c r="V22" s="10">
        <v>2390.9499999999998</v>
      </c>
      <c r="W22" s="10">
        <v>2727.46</v>
      </c>
      <c r="X22" s="10">
        <v>3045.04</v>
      </c>
      <c r="Y22" s="10">
        <v>3106.96</v>
      </c>
      <c r="Z22" s="10">
        <v>4398.01</v>
      </c>
      <c r="AA22" s="10">
        <v>2662.74</v>
      </c>
      <c r="AB22" s="10">
        <v>3092.87</v>
      </c>
      <c r="AC22" s="10">
        <v>3575.35</v>
      </c>
      <c r="AD22" s="10">
        <v>3809.48</v>
      </c>
      <c r="AE22" s="10">
        <v>4258.45</v>
      </c>
      <c r="AF22" s="10">
        <v>5542.13</v>
      </c>
    </row>
    <row r="23" spans="2:32" x14ac:dyDescent="0.25">
      <c r="B23" s="9" t="s">
        <v>294</v>
      </c>
      <c r="C23" s="10">
        <v>73877.67</v>
      </c>
      <c r="D23" s="10">
        <v>69877.67</v>
      </c>
      <c r="E23" s="10">
        <v>54377.67</v>
      </c>
      <c r="F23" s="10">
        <v>42877.67</v>
      </c>
      <c r="G23" s="10">
        <v>38377.67</v>
      </c>
      <c r="H23" s="10">
        <v>32877.67</v>
      </c>
      <c r="I23" s="10">
        <v>23877.67</v>
      </c>
      <c r="J23" s="10">
        <v>20877.669999999998</v>
      </c>
      <c r="K23" s="10">
        <v>13377.67</v>
      </c>
      <c r="L23" s="10">
        <v>-2622.33</v>
      </c>
      <c r="M23" s="10">
        <v>-13622.33</v>
      </c>
      <c r="N23" s="10">
        <v>36432.06</v>
      </c>
      <c r="O23" s="10">
        <v>37213.730000000003</v>
      </c>
      <c r="P23" s="10">
        <v>31092.97</v>
      </c>
      <c r="Q23" s="10">
        <v>40900.92</v>
      </c>
      <c r="R23" s="10">
        <v>38818.1</v>
      </c>
      <c r="S23" s="10">
        <v>20986.5</v>
      </c>
      <c r="T23" s="10">
        <v>17773.25</v>
      </c>
      <c r="U23" s="10">
        <v>28852.42</v>
      </c>
      <c r="V23" s="10">
        <v>20245.900000000001</v>
      </c>
      <c r="W23" s="10">
        <v>-17511.759999999998</v>
      </c>
      <c r="X23" s="10">
        <v>-19796.87</v>
      </c>
      <c r="Y23" s="10">
        <v>-20162.939999999999</v>
      </c>
      <c r="Z23" s="10">
        <v>-15294.69</v>
      </c>
      <c r="AA23" s="10">
        <v>-23294.69</v>
      </c>
      <c r="AB23" s="10">
        <v>-54794.69</v>
      </c>
      <c r="AC23" s="10">
        <v>-54794.69</v>
      </c>
      <c r="AD23" s="10">
        <v>-55794.69</v>
      </c>
      <c r="AE23" s="10">
        <v>-63794.69</v>
      </c>
      <c r="AF23" s="10">
        <v>-73794.69</v>
      </c>
    </row>
    <row r="24" spans="2:32" x14ac:dyDescent="0.25">
      <c r="B24" s="9" t="s">
        <v>318</v>
      </c>
      <c r="F24" s="10">
        <v>4500</v>
      </c>
      <c r="G24" s="10">
        <v>1500</v>
      </c>
      <c r="H24" s="10">
        <v>1500</v>
      </c>
      <c r="I24" s="10">
        <v>1500</v>
      </c>
      <c r="J24" s="10">
        <v>1500</v>
      </c>
      <c r="K24" s="10">
        <v>2300</v>
      </c>
      <c r="L24" s="10">
        <v>2300</v>
      </c>
      <c r="M24" s="10">
        <v>2300</v>
      </c>
      <c r="N24" s="10">
        <v>2300</v>
      </c>
      <c r="O24" s="10">
        <v>2300</v>
      </c>
      <c r="P24" s="10">
        <v>2300</v>
      </c>
      <c r="Q24" s="10">
        <v>-700</v>
      </c>
      <c r="R24" s="10">
        <v>-700</v>
      </c>
      <c r="S24" s="10">
        <v>-700</v>
      </c>
      <c r="T24" s="10">
        <v>-700</v>
      </c>
      <c r="U24" s="10">
        <v>-700</v>
      </c>
      <c r="V24" s="10">
        <v>-700</v>
      </c>
      <c r="W24" s="10">
        <v>-700</v>
      </c>
      <c r="X24" s="10">
        <v>-700</v>
      </c>
      <c r="Y24" s="10">
        <v>-700</v>
      </c>
      <c r="Z24" s="10">
        <v>-700</v>
      </c>
      <c r="AA24" s="10">
        <v>-3500</v>
      </c>
      <c r="AB24" s="10">
        <v>-3500</v>
      </c>
      <c r="AC24" s="10">
        <v>-3500</v>
      </c>
      <c r="AD24" s="10">
        <v>-3500</v>
      </c>
      <c r="AE24" s="10">
        <v>-4100</v>
      </c>
      <c r="AF24" s="10">
        <v>-4100</v>
      </c>
    </row>
    <row r="25" spans="2:32" x14ac:dyDescent="0.25">
      <c r="B25" s="9" t="s">
        <v>319</v>
      </c>
      <c r="C25" s="10">
        <v>-12000</v>
      </c>
      <c r="D25" s="10">
        <v>-12000</v>
      </c>
      <c r="E25" s="10">
        <v>-12000</v>
      </c>
      <c r="F25" s="10">
        <v>-17300</v>
      </c>
      <c r="G25" s="10">
        <v>-32600</v>
      </c>
      <c r="H25" s="10">
        <v>-35600</v>
      </c>
      <c r="I25" s="10">
        <v>-36800</v>
      </c>
      <c r="J25" s="10">
        <v>-51800</v>
      </c>
      <c r="K25" s="10">
        <v>-72800</v>
      </c>
      <c r="L25" s="10">
        <v>-87800</v>
      </c>
      <c r="M25" s="10">
        <v>-93300</v>
      </c>
      <c r="N25" s="10">
        <v>-110300</v>
      </c>
      <c r="O25" s="10">
        <v>-110800</v>
      </c>
      <c r="P25" s="10">
        <v>-112800</v>
      </c>
      <c r="Q25" s="10">
        <v>-114800</v>
      </c>
      <c r="R25" s="10">
        <v>-117300</v>
      </c>
      <c r="S25" s="10">
        <v>-121300</v>
      </c>
      <c r="T25" s="10">
        <v>-127800</v>
      </c>
      <c r="U25" s="10">
        <v>-135800</v>
      </c>
      <c r="V25" s="10">
        <v>-137800</v>
      </c>
      <c r="W25" s="10">
        <v>-129800</v>
      </c>
      <c r="X25" s="10">
        <v>-150300</v>
      </c>
      <c r="Y25" s="10">
        <v>-152300</v>
      </c>
      <c r="Z25" s="10">
        <v>-154300</v>
      </c>
      <c r="AA25" s="10">
        <v>-144100</v>
      </c>
      <c r="AB25" s="10">
        <v>-169600</v>
      </c>
      <c r="AC25" s="10">
        <v>-170700</v>
      </c>
      <c r="AD25" s="10">
        <v>-169700</v>
      </c>
      <c r="AE25" s="10">
        <v>-174700</v>
      </c>
      <c r="AF25" s="10">
        <v>-181700</v>
      </c>
    </row>
    <row r="26" spans="2:32" x14ac:dyDescent="0.25">
      <c r="B26" s="9" t="s">
        <v>320</v>
      </c>
      <c r="C26" s="10">
        <v>11000</v>
      </c>
      <c r="D26" s="10">
        <v>11000</v>
      </c>
      <c r="E26" s="10">
        <v>11000</v>
      </c>
      <c r="F26" s="10">
        <v>11000</v>
      </c>
      <c r="G26" s="10">
        <v>11900</v>
      </c>
      <c r="H26" s="10">
        <v>12900</v>
      </c>
      <c r="I26" s="10">
        <v>14900</v>
      </c>
      <c r="J26" s="10">
        <v>14900</v>
      </c>
      <c r="K26" s="10">
        <v>12400</v>
      </c>
      <c r="L26" s="10">
        <v>12400</v>
      </c>
      <c r="M26" s="10">
        <v>12400</v>
      </c>
      <c r="N26" s="10">
        <v>12400</v>
      </c>
      <c r="O26" s="10">
        <v>21400</v>
      </c>
      <c r="P26" s="10">
        <v>21400</v>
      </c>
      <c r="Q26" s="10">
        <v>21400</v>
      </c>
      <c r="R26" s="10">
        <v>21400</v>
      </c>
      <c r="S26" s="10">
        <v>21400</v>
      </c>
      <c r="T26" s="10">
        <v>21400</v>
      </c>
      <c r="U26" s="10">
        <v>21400</v>
      </c>
      <c r="V26" s="10">
        <v>21400</v>
      </c>
      <c r="W26" s="10">
        <v>21400</v>
      </c>
      <c r="X26" s="10">
        <v>21400</v>
      </c>
      <c r="Y26" s="10">
        <v>21400</v>
      </c>
      <c r="Z26" s="10">
        <v>21400</v>
      </c>
      <c r="AA26" s="10">
        <v>19600</v>
      </c>
      <c r="AB26" s="10">
        <v>14600</v>
      </c>
      <c r="AC26" s="10">
        <v>14600</v>
      </c>
      <c r="AD26" s="10">
        <v>14600</v>
      </c>
      <c r="AE26" s="10">
        <v>14600</v>
      </c>
      <c r="AF26" s="10">
        <v>17600</v>
      </c>
    </row>
    <row r="27" spans="2:32" x14ac:dyDescent="0.25">
      <c r="B27" s="9" t="s">
        <v>321</v>
      </c>
      <c r="C27" s="10">
        <v>-43976.31</v>
      </c>
      <c r="D27" s="10">
        <v>-43976.31</v>
      </c>
      <c r="E27" s="10">
        <v>-43976.31</v>
      </c>
      <c r="F27" s="10">
        <v>-43976.31</v>
      </c>
      <c r="G27" s="10">
        <v>-43976.31</v>
      </c>
      <c r="H27" s="10">
        <v>-43976.31</v>
      </c>
      <c r="I27" s="10">
        <v>-43976.31</v>
      </c>
      <c r="J27" s="10">
        <v>-43976.31</v>
      </c>
      <c r="K27" s="10">
        <v>-43976.31</v>
      </c>
      <c r="L27" s="10">
        <v>-43976.31</v>
      </c>
      <c r="M27" s="10">
        <v>-43976.31</v>
      </c>
      <c r="N27" s="10">
        <v>-43976.31</v>
      </c>
      <c r="O27" s="10">
        <v>-43976.31</v>
      </c>
      <c r="P27" s="10">
        <v>-43976.31</v>
      </c>
      <c r="Q27" s="10">
        <v>-49476.31</v>
      </c>
      <c r="R27" s="10">
        <v>-57476.31</v>
      </c>
      <c r="S27" s="10">
        <v>-59976.31</v>
      </c>
      <c r="T27" s="10">
        <v>-68976.31</v>
      </c>
      <c r="U27" s="10">
        <v>-73976.31</v>
      </c>
      <c r="V27" s="10">
        <v>-73976.31</v>
      </c>
      <c r="W27" s="10">
        <v>-73976.31</v>
      </c>
      <c r="X27" s="10">
        <v>-78976.31</v>
      </c>
      <c r="Y27" s="10">
        <v>-87976.31</v>
      </c>
      <c r="Z27" s="10">
        <v>-93976.31</v>
      </c>
      <c r="AA27" s="10">
        <v>-93976.31</v>
      </c>
      <c r="AB27" s="10">
        <v>-97976.31</v>
      </c>
      <c r="AC27" s="10">
        <v>-97976.31</v>
      </c>
      <c r="AD27" s="10">
        <v>-97976.31</v>
      </c>
      <c r="AE27" s="10">
        <v>-97976.31</v>
      </c>
      <c r="AF27" s="10">
        <v>-57976.31</v>
      </c>
    </row>
    <row r="28" spans="2:32" x14ac:dyDescent="0.25">
      <c r="B28" s="9" t="s">
        <v>299</v>
      </c>
      <c r="C28" s="10">
        <v>20735.43</v>
      </c>
      <c r="D28" s="10">
        <v>20735.43</v>
      </c>
      <c r="E28" s="10">
        <v>20735.43</v>
      </c>
      <c r="F28" s="10">
        <v>20735.43</v>
      </c>
      <c r="G28" s="10">
        <v>19235.43</v>
      </c>
      <c r="H28" s="10">
        <v>19235.43</v>
      </c>
      <c r="I28" s="10">
        <v>19235.43</v>
      </c>
      <c r="J28" s="10">
        <v>19235.43</v>
      </c>
      <c r="K28" s="10">
        <v>19235.43</v>
      </c>
      <c r="L28" s="10">
        <v>19235.43</v>
      </c>
      <c r="M28" s="10">
        <v>19235.43</v>
      </c>
      <c r="N28" s="10">
        <v>19235.43</v>
      </c>
      <c r="O28" s="10">
        <v>19235.43</v>
      </c>
      <c r="P28" s="10">
        <v>19235.43</v>
      </c>
      <c r="Q28" s="10">
        <v>19235.43</v>
      </c>
      <c r="R28" s="10">
        <v>19235.43</v>
      </c>
      <c r="S28" s="10">
        <v>19235.43</v>
      </c>
      <c r="T28" s="10">
        <v>19235.43</v>
      </c>
      <c r="U28" s="10">
        <v>19235.43</v>
      </c>
      <c r="V28" s="10">
        <v>19235.43</v>
      </c>
      <c r="W28" s="10">
        <v>19235.43</v>
      </c>
      <c r="X28" s="10">
        <v>19235.43</v>
      </c>
      <c r="Y28" s="10">
        <v>19235.43</v>
      </c>
      <c r="Z28" s="10">
        <v>19235.43</v>
      </c>
      <c r="AA28" s="10">
        <v>19235.43</v>
      </c>
      <c r="AB28" s="10">
        <v>15235.43</v>
      </c>
      <c r="AC28" s="10">
        <v>15235.43</v>
      </c>
      <c r="AD28" s="10">
        <v>15235.43</v>
      </c>
      <c r="AE28" s="10">
        <v>14635.43</v>
      </c>
      <c r="AF28" s="10">
        <v>14635.43</v>
      </c>
    </row>
    <row r="29" spans="2:32" x14ac:dyDescent="0.25">
      <c r="B29" s="9" t="s">
        <v>395</v>
      </c>
      <c r="C29" s="10">
        <v>49817.25</v>
      </c>
      <c r="D29" s="10">
        <v>47171.03</v>
      </c>
      <c r="E29" s="10">
        <v>31490.34</v>
      </c>
      <c r="F29" s="10">
        <v>20447.36</v>
      </c>
      <c r="G29" s="10">
        <v>-905.77999999999895</v>
      </c>
      <c r="H29" s="10">
        <v>-8424.69</v>
      </c>
      <c r="I29" s="10">
        <v>-17223.080000000002</v>
      </c>
      <c r="J29" s="10">
        <v>-39367.11</v>
      </c>
      <c r="K29" s="10">
        <v>-68618.92</v>
      </c>
      <c r="L29" s="10">
        <v>-99731.19</v>
      </c>
      <c r="M29" s="10">
        <v>-117073.72</v>
      </c>
      <c r="N29" s="10">
        <v>-82331.929999999993</v>
      </c>
      <c r="O29" s="10">
        <v>-76234.740000000005</v>
      </c>
      <c r="P29" s="10">
        <v>-83665.36</v>
      </c>
      <c r="Q29" s="10">
        <v>-81170.11</v>
      </c>
      <c r="R29" s="10">
        <v>-92289.84</v>
      </c>
      <c r="S29" s="10">
        <v>-116036.63</v>
      </c>
      <c r="T29" s="10">
        <v>-132383.54999999999</v>
      </c>
      <c r="U29" s="10">
        <v>-134490.32999999999</v>
      </c>
      <c r="V29" s="10">
        <v>-148941.12</v>
      </c>
      <c r="W29" s="10">
        <v>-178257.72</v>
      </c>
      <c r="X29" s="10">
        <v>-205711.07</v>
      </c>
      <c r="Y29" s="10">
        <v>-217078.17</v>
      </c>
      <c r="Z29" s="10">
        <v>-218932.06</v>
      </c>
      <c r="AA29" s="10">
        <v>-223104.88</v>
      </c>
      <c r="AB29" s="10">
        <v>-292717.75</v>
      </c>
      <c r="AC29" s="10">
        <v>-293093.48</v>
      </c>
      <c r="AD29" s="10">
        <v>-292983.24</v>
      </c>
      <c r="AE29" s="10">
        <v>-306513.76</v>
      </c>
      <c r="AF29" s="10">
        <v>-279218.83</v>
      </c>
    </row>
    <row r="30" spans="2:32" x14ac:dyDescent="0.25">
      <c r="B30" s="9" t="s">
        <v>396</v>
      </c>
      <c r="C30" s="10">
        <v>49817.25</v>
      </c>
      <c r="D30" s="10">
        <v>47171.03</v>
      </c>
      <c r="E30" s="10">
        <v>31490.34</v>
      </c>
      <c r="F30" s="10">
        <v>20447.36</v>
      </c>
      <c r="G30" s="10">
        <v>-905.77999999999895</v>
      </c>
      <c r="H30" s="10">
        <v>-8424.69</v>
      </c>
      <c r="I30" s="10">
        <v>-17223.080000000002</v>
      </c>
      <c r="J30" s="10">
        <v>-39367.11</v>
      </c>
      <c r="K30" s="10">
        <v>-68618.92</v>
      </c>
      <c r="L30" s="10">
        <v>-99731.19</v>
      </c>
      <c r="M30" s="10">
        <v>-117073.72</v>
      </c>
      <c r="N30" s="10">
        <v>-82331.929999999993</v>
      </c>
      <c r="O30" s="10">
        <v>-76234.740000000005</v>
      </c>
      <c r="P30" s="10">
        <v>-83665.36</v>
      </c>
      <c r="Q30" s="10">
        <v>-81170.11</v>
      </c>
      <c r="R30" s="10">
        <v>-92289.84</v>
      </c>
      <c r="S30" s="10">
        <v>-116036.63</v>
      </c>
      <c r="T30" s="10">
        <v>-132383.54999999999</v>
      </c>
      <c r="U30" s="10">
        <v>-134490.32999999999</v>
      </c>
      <c r="V30" s="10">
        <v>-148941.12</v>
      </c>
      <c r="W30" s="10">
        <v>-178257.72</v>
      </c>
      <c r="X30" s="10">
        <v>-205711.07</v>
      </c>
      <c r="Y30" s="10">
        <v>-217078.17</v>
      </c>
      <c r="Z30" s="10">
        <v>-218932.06</v>
      </c>
      <c r="AA30" s="10">
        <v>-223104.88</v>
      </c>
      <c r="AB30" s="10">
        <v>-292717.75</v>
      </c>
      <c r="AC30" s="10">
        <v>-293093.48</v>
      </c>
      <c r="AD30" s="10">
        <v>-292983.24</v>
      </c>
      <c r="AE30" s="10">
        <v>-306513.76</v>
      </c>
      <c r="AF30" s="10">
        <v>-279218.83</v>
      </c>
    </row>
    <row r="31" spans="2:32" x14ac:dyDescent="0.25">
      <c r="B31" s="9" t="s">
        <v>397</v>
      </c>
    </row>
    <row r="32" spans="2:32" x14ac:dyDescent="0.25">
      <c r="B32" s="9" t="s">
        <v>322</v>
      </c>
      <c r="AB32" s="10">
        <v>67728.570000000007</v>
      </c>
      <c r="AC32" s="10">
        <v>53585.7</v>
      </c>
      <c r="AD32" s="10">
        <v>41014.26</v>
      </c>
      <c r="AE32" s="10">
        <v>26871.39</v>
      </c>
      <c r="AF32" s="10">
        <v>-15700.05</v>
      </c>
    </row>
    <row r="33" spans="2:32" x14ac:dyDescent="0.25">
      <c r="B33" s="9" t="s">
        <v>399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67728.570000000007</v>
      </c>
      <c r="AC33" s="10">
        <v>53585.7</v>
      </c>
      <c r="AD33" s="10">
        <v>41014.26</v>
      </c>
      <c r="AE33" s="10">
        <v>26871.39</v>
      </c>
      <c r="AF33" s="10">
        <v>-15700.05</v>
      </c>
    </row>
    <row r="34" spans="2:32" x14ac:dyDescent="0.25">
      <c r="B34" s="9" t="s">
        <v>400</v>
      </c>
      <c r="C34" s="10">
        <v>49817.25</v>
      </c>
      <c r="D34" s="10">
        <v>47171.03</v>
      </c>
      <c r="E34" s="10">
        <v>31490.34</v>
      </c>
      <c r="F34" s="10">
        <v>20447.36</v>
      </c>
      <c r="G34" s="10">
        <v>-905.77999999999895</v>
      </c>
      <c r="H34" s="10">
        <v>-8424.69</v>
      </c>
      <c r="I34" s="10">
        <v>-17223.080000000002</v>
      </c>
      <c r="J34" s="10">
        <v>-39367.11</v>
      </c>
      <c r="K34" s="10">
        <v>-68618.92</v>
      </c>
      <c r="L34" s="10">
        <v>-99731.19</v>
      </c>
      <c r="M34" s="10">
        <v>-117073.72</v>
      </c>
      <c r="N34" s="10">
        <v>-82331.929999999993</v>
      </c>
      <c r="O34" s="10">
        <v>-76234.740000000005</v>
      </c>
      <c r="P34" s="10">
        <v>-83665.36</v>
      </c>
      <c r="Q34" s="10">
        <v>-81170.11</v>
      </c>
      <c r="R34" s="10">
        <v>-92289.84</v>
      </c>
      <c r="S34" s="10">
        <v>-116036.63</v>
      </c>
      <c r="T34" s="10">
        <v>-132383.54999999999</v>
      </c>
      <c r="U34" s="10">
        <v>-134490.32999999999</v>
      </c>
      <c r="V34" s="10">
        <v>-148941.12</v>
      </c>
      <c r="W34" s="10">
        <v>-178257.72</v>
      </c>
      <c r="X34" s="10">
        <v>-205711.07</v>
      </c>
      <c r="Y34" s="10">
        <v>-217078.17</v>
      </c>
      <c r="Z34" s="10">
        <v>-218932.06</v>
      </c>
      <c r="AA34" s="10">
        <v>-223104.88</v>
      </c>
      <c r="AB34" s="10">
        <v>-224989.18</v>
      </c>
      <c r="AC34" s="10">
        <v>-239507.78</v>
      </c>
      <c r="AD34" s="10">
        <v>-251968.98</v>
      </c>
      <c r="AE34" s="10">
        <v>-279642.37</v>
      </c>
      <c r="AF34" s="10">
        <v>-294918.88</v>
      </c>
    </row>
    <row r="35" spans="2:32" x14ac:dyDescent="0.25">
      <c r="B35" s="9" t="s">
        <v>283</v>
      </c>
    </row>
    <row r="36" spans="2:32" x14ac:dyDescent="0.25">
      <c r="B36" s="9" t="s">
        <v>300</v>
      </c>
      <c r="AA36" s="10">
        <v>-2000</v>
      </c>
      <c r="AB36" s="10">
        <v>-1000</v>
      </c>
      <c r="AC36" s="10">
        <v>-1000</v>
      </c>
      <c r="AD36" s="10">
        <v>-1000</v>
      </c>
      <c r="AE36" s="10">
        <v>-3000</v>
      </c>
      <c r="AF36" s="10">
        <v>-7500</v>
      </c>
    </row>
    <row r="37" spans="2:32" x14ac:dyDescent="0.25">
      <c r="B37" s="9" t="s">
        <v>301</v>
      </c>
      <c r="N37" s="10">
        <v>24808</v>
      </c>
      <c r="O37" s="10">
        <v>24808</v>
      </c>
      <c r="P37" s="10">
        <v>24808</v>
      </c>
      <c r="Q37" s="10">
        <v>24808</v>
      </c>
      <c r="R37" s="10">
        <v>24808</v>
      </c>
      <c r="S37" s="10">
        <v>24808</v>
      </c>
      <c r="T37" s="10">
        <v>24808</v>
      </c>
      <c r="U37" s="10">
        <v>24808</v>
      </c>
      <c r="V37" s="10">
        <v>24808</v>
      </c>
      <c r="W37" s="10">
        <v>24808</v>
      </c>
      <c r="X37" s="10">
        <v>24808</v>
      </c>
      <c r="Y37" s="10">
        <v>24808</v>
      </c>
      <c r="Z37" s="10">
        <v>24808</v>
      </c>
      <c r="AA37" s="10">
        <v>24808</v>
      </c>
      <c r="AB37" s="10">
        <v>24808</v>
      </c>
      <c r="AC37" s="10">
        <v>24808</v>
      </c>
      <c r="AD37" s="10">
        <v>24808</v>
      </c>
      <c r="AE37" s="10">
        <v>24808</v>
      </c>
      <c r="AF37" s="10">
        <v>24808</v>
      </c>
    </row>
    <row r="38" spans="2:32" x14ac:dyDescent="0.25">
      <c r="B38" s="9" t="s">
        <v>129</v>
      </c>
      <c r="C38" s="10">
        <v>36031.14</v>
      </c>
      <c r="D38" s="10">
        <v>36031.14</v>
      </c>
      <c r="E38" s="10">
        <v>36031.14</v>
      </c>
      <c r="F38" s="10">
        <v>36031.14</v>
      </c>
      <c r="G38" s="10">
        <v>36031.14</v>
      </c>
      <c r="H38" s="10">
        <v>36031.14</v>
      </c>
      <c r="I38" s="10">
        <v>36031.14</v>
      </c>
      <c r="J38" s="10">
        <v>36031.14</v>
      </c>
      <c r="K38" s="10">
        <v>36031.14</v>
      </c>
      <c r="L38" s="10">
        <v>36031.14</v>
      </c>
      <c r="M38" s="10">
        <v>36031.14</v>
      </c>
      <c r="N38" s="10">
        <v>36031.14</v>
      </c>
      <c r="O38" s="10">
        <v>112921.11</v>
      </c>
      <c r="P38" s="10">
        <v>112921.11</v>
      </c>
      <c r="Q38" s="10">
        <v>112921.11</v>
      </c>
      <c r="R38" s="10">
        <v>112921.11</v>
      </c>
      <c r="S38" s="10">
        <v>112921.11</v>
      </c>
      <c r="T38" s="10">
        <v>112921.11</v>
      </c>
      <c r="U38" s="10">
        <v>112921.11</v>
      </c>
      <c r="V38" s="10">
        <v>112921.11</v>
      </c>
      <c r="W38" s="10">
        <v>112921.11</v>
      </c>
      <c r="X38" s="10">
        <v>112921.11</v>
      </c>
      <c r="Y38" s="10">
        <v>112921.11</v>
      </c>
      <c r="Z38" s="10">
        <v>112921.11</v>
      </c>
      <c r="AA38" s="10">
        <v>264771.81</v>
      </c>
      <c r="AB38" s="10">
        <v>264771.81</v>
      </c>
      <c r="AC38" s="10">
        <v>264771.81</v>
      </c>
      <c r="AD38" s="10">
        <v>264771.81</v>
      </c>
      <c r="AE38" s="10">
        <v>264771.81</v>
      </c>
      <c r="AF38" s="10">
        <v>264771.81</v>
      </c>
    </row>
    <row r="39" spans="2:32" x14ac:dyDescent="0.25">
      <c r="B39" s="9" t="s">
        <v>290</v>
      </c>
      <c r="C39" s="10">
        <v>-10055.43</v>
      </c>
      <c r="D39" s="10">
        <v>-3894.93</v>
      </c>
      <c r="E39" s="10">
        <v>-6613.2200000000103</v>
      </c>
      <c r="F39" s="10">
        <v>18635.349999999999</v>
      </c>
      <c r="G39" s="10">
        <v>39195.39</v>
      </c>
      <c r="H39" s="10">
        <v>47441.279999999999</v>
      </c>
      <c r="I39" s="10">
        <v>59474.78</v>
      </c>
      <c r="J39" s="10">
        <v>81102.28</v>
      </c>
      <c r="K39" s="10">
        <v>102910.68</v>
      </c>
      <c r="L39" s="10">
        <v>132939.99</v>
      </c>
      <c r="M39" s="10">
        <v>153787.03</v>
      </c>
      <c r="N39" s="10">
        <v>76889.97</v>
      </c>
      <c r="O39" s="10">
        <v>-16537.240000000002</v>
      </c>
      <c r="P39" s="10">
        <v>-13842.92</v>
      </c>
      <c r="Q39" s="10">
        <v>-9647.18</v>
      </c>
      <c r="R39" s="10">
        <v>7961.9200000000101</v>
      </c>
      <c r="S39" s="10">
        <v>37897.81</v>
      </c>
      <c r="T39" s="10">
        <v>63860.57</v>
      </c>
      <c r="U39" s="10">
        <v>69809.600000000006</v>
      </c>
      <c r="V39" s="10">
        <v>84090.86</v>
      </c>
      <c r="W39" s="10">
        <v>112290.15</v>
      </c>
      <c r="X39" s="10">
        <v>134364.24</v>
      </c>
      <c r="Y39" s="10">
        <v>157113.4</v>
      </c>
      <c r="Z39" s="10">
        <v>151850.70000000001</v>
      </c>
      <c r="AA39" s="10">
        <v>2281.2800000000002</v>
      </c>
      <c r="AB39" s="10">
        <v>386.58</v>
      </c>
      <c r="AC39" s="10">
        <v>11908.32</v>
      </c>
      <c r="AD39" s="10">
        <v>34224.07</v>
      </c>
      <c r="AE39" s="10">
        <v>68546.98</v>
      </c>
      <c r="AF39" s="10">
        <v>94457.41</v>
      </c>
    </row>
    <row r="40" spans="2:32" x14ac:dyDescent="0.25">
      <c r="B40" s="9" t="s">
        <v>402</v>
      </c>
      <c r="C40" s="10">
        <v>25975.71</v>
      </c>
      <c r="D40" s="10">
        <v>32136.21</v>
      </c>
      <c r="E40" s="10">
        <v>29417.919999999998</v>
      </c>
      <c r="F40" s="10">
        <v>54666.49</v>
      </c>
      <c r="G40" s="10">
        <v>75226.53</v>
      </c>
      <c r="H40" s="10">
        <v>83472.42</v>
      </c>
      <c r="I40" s="10">
        <v>95505.919999999998</v>
      </c>
      <c r="J40" s="10">
        <v>117133.42</v>
      </c>
      <c r="K40" s="10">
        <v>138941.82</v>
      </c>
      <c r="L40" s="10">
        <v>168971.13</v>
      </c>
      <c r="M40" s="10">
        <v>189818.17</v>
      </c>
      <c r="N40" s="10">
        <v>137729.10999999999</v>
      </c>
      <c r="O40" s="10">
        <v>121191.87</v>
      </c>
      <c r="P40" s="10">
        <v>123886.19</v>
      </c>
      <c r="Q40" s="10">
        <v>128081.93</v>
      </c>
      <c r="R40" s="10">
        <v>145691.03</v>
      </c>
      <c r="S40" s="10">
        <v>175626.92</v>
      </c>
      <c r="T40" s="10">
        <v>201589.68</v>
      </c>
      <c r="U40" s="10">
        <v>207538.71</v>
      </c>
      <c r="V40" s="10">
        <v>221819.97</v>
      </c>
      <c r="W40" s="10">
        <v>250019.26</v>
      </c>
      <c r="X40" s="10">
        <v>272093.34999999998</v>
      </c>
      <c r="Y40" s="10">
        <v>294842.51</v>
      </c>
      <c r="Z40" s="10">
        <v>289579.81</v>
      </c>
      <c r="AA40" s="10">
        <v>289861.09000000003</v>
      </c>
      <c r="AB40" s="10">
        <v>288966.39</v>
      </c>
      <c r="AC40" s="10">
        <v>300488.13</v>
      </c>
      <c r="AD40" s="10">
        <v>322803.88</v>
      </c>
      <c r="AE40" s="10">
        <v>355126.79</v>
      </c>
      <c r="AF40" s="10">
        <v>376537.22</v>
      </c>
    </row>
    <row r="41" spans="2:32" x14ac:dyDescent="0.25">
      <c r="B41" s="9" t="s">
        <v>403</v>
      </c>
      <c r="C41" s="10">
        <v>75792.960000000006</v>
      </c>
      <c r="D41" s="10">
        <v>79307.240000000005</v>
      </c>
      <c r="E41" s="10">
        <v>60908.26</v>
      </c>
      <c r="F41" s="10">
        <v>75113.850000000006</v>
      </c>
      <c r="G41" s="10">
        <v>74320.75</v>
      </c>
      <c r="H41" s="10">
        <v>75047.73</v>
      </c>
      <c r="I41" s="10">
        <v>78282.84</v>
      </c>
      <c r="J41" s="10">
        <v>77766.31</v>
      </c>
      <c r="K41" s="10">
        <v>70322.899999999994</v>
      </c>
      <c r="L41" s="10">
        <v>69239.94</v>
      </c>
      <c r="M41" s="10">
        <v>72744.45</v>
      </c>
      <c r="N41" s="10">
        <v>55397.18</v>
      </c>
      <c r="O41" s="10">
        <v>44957.13</v>
      </c>
      <c r="P41" s="10">
        <v>40220.83</v>
      </c>
      <c r="Q41" s="10">
        <v>46911.82</v>
      </c>
      <c r="R41" s="10">
        <v>53401.19</v>
      </c>
      <c r="S41" s="10">
        <v>59590.29</v>
      </c>
      <c r="T41" s="10">
        <v>69206.13</v>
      </c>
      <c r="U41" s="10">
        <v>73048.38</v>
      </c>
      <c r="V41" s="10">
        <v>72878.850000000006</v>
      </c>
      <c r="W41" s="10">
        <v>71761.539999999994</v>
      </c>
      <c r="X41" s="10">
        <v>66382.28</v>
      </c>
      <c r="Y41" s="10">
        <v>77764.34</v>
      </c>
      <c r="Z41" s="10">
        <v>70647.75</v>
      </c>
      <c r="AA41" s="10">
        <v>66756.210000000006</v>
      </c>
      <c r="AB41" s="10">
        <v>63977.21</v>
      </c>
      <c r="AC41" s="10">
        <v>60980.35</v>
      </c>
      <c r="AD41" s="10">
        <v>70834.899999999994</v>
      </c>
      <c r="AE41" s="10">
        <v>75484.42</v>
      </c>
      <c r="AF41" s="10">
        <v>81618.34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B0B7BF"/>
  </sheetPr>
  <dimension ref="B3:AF51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8.7109375" defaultRowHeight="15" x14ac:dyDescent="0.25"/>
  <cols>
    <col min="2" max="2" width="38" customWidth="1"/>
    <col min="3" max="33" width="11" customWidth="1"/>
  </cols>
  <sheetData>
    <row r="3" spans="2:32" x14ac:dyDescent="0.25">
      <c r="B3" s="8"/>
      <c r="C3" t="s">
        <v>330</v>
      </c>
      <c r="D3" t="s">
        <v>331</v>
      </c>
      <c r="E3" t="s">
        <v>332</v>
      </c>
      <c r="F3" t="s">
        <v>333</v>
      </c>
      <c r="G3" t="s">
        <v>334</v>
      </c>
      <c r="H3" t="s">
        <v>335</v>
      </c>
      <c r="I3" t="s">
        <v>336</v>
      </c>
      <c r="J3" t="s">
        <v>337</v>
      </c>
      <c r="K3" t="s">
        <v>338</v>
      </c>
      <c r="L3" t="s">
        <v>339</v>
      </c>
      <c r="M3" t="s">
        <v>340</v>
      </c>
      <c r="N3" t="s">
        <v>341</v>
      </c>
      <c r="O3" t="s">
        <v>342</v>
      </c>
      <c r="P3" t="s">
        <v>343</v>
      </c>
      <c r="Q3" t="s">
        <v>344</v>
      </c>
      <c r="R3" t="s">
        <v>345</v>
      </c>
      <c r="S3" t="s">
        <v>346</v>
      </c>
      <c r="T3" t="s">
        <v>347</v>
      </c>
      <c r="U3" t="s">
        <v>348</v>
      </c>
      <c r="V3" t="s">
        <v>349</v>
      </c>
      <c r="W3" t="s">
        <v>350</v>
      </c>
      <c r="X3" t="s">
        <v>351</v>
      </c>
      <c r="Y3" t="s">
        <v>352</v>
      </c>
      <c r="Z3" t="s">
        <v>353</v>
      </c>
      <c r="AA3" t="s">
        <v>354</v>
      </c>
      <c r="AB3" t="s">
        <v>355</v>
      </c>
      <c r="AC3" t="s">
        <v>356</v>
      </c>
      <c r="AD3" t="s">
        <v>357</v>
      </c>
      <c r="AE3" t="s">
        <v>358</v>
      </c>
      <c r="AF3" t="s">
        <v>359</v>
      </c>
    </row>
    <row r="4" spans="2:32" x14ac:dyDescent="0.25">
      <c r="B4" s="9" t="s">
        <v>373</v>
      </c>
    </row>
    <row r="5" spans="2:32" x14ac:dyDescent="0.25">
      <c r="B5" s="9" t="s">
        <v>89</v>
      </c>
    </row>
    <row r="6" spans="2:32" x14ac:dyDescent="0.25">
      <c r="B6" s="9" t="s">
        <v>374</v>
      </c>
    </row>
    <row r="7" spans="2:32" x14ac:dyDescent="0.25">
      <c r="B7" s="9" t="s">
        <v>90</v>
      </c>
    </row>
    <row r="8" spans="2:32" x14ac:dyDescent="0.25">
      <c r="B8" s="9" t="s">
        <v>324</v>
      </c>
      <c r="C8" s="10">
        <v>24144.82</v>
      </c>
      <c r="D8" s="10">
        <v>21986.6</v>
      </c>
      <c r="E8" s="10">
        <v>7125.88</v>
      </c>
      <c r="F8" s="10">
        <v>6010.71</v>
      </c>
      <c r="G8" s="10">
        <v>9344.25</v>
      </c>
      <c r="H8" s="10">
        <v>13258.98</v>
      </c>
      <c r="I8" s="10">
        <v>21256.52</v>
      </c>
      <c r="J8" s="10">
        <v>6583.54</v>
      </c>
      <c r="K8" s="10">
        <v>2304.48</v>
      </c>
      <c r="L8" s="10">
        <v>10540.8</v>
      </c>
      <c r="M8" s="10">
        <v>9390.24</v>
      </c>
      <c r="N8" s="10">
        <v>15484.26</v>
      </c>
      <c r="O8" s="10">
        <v>6274.78</v>
      </c>
      <c r="P8" s="10">
        <v>1486.84</v>
      </c>
      <c r="Q8" s="10">
        <v>4457.95</v>
      </c>
      <c r="R8" s="10">
        <v>10980.76</v>
      </c>
      <c r="S8" s="10">
        <v>11721.72</v>
      </c>
      <c r="T8" s="10">
        <v>17948.57</v>
      </c>
      <c r="U8" s="10">
        <v>24262.58</v>
      </c>
      <c r="V8" s="10">
        <v>10456.469999999999</v>
      </c>
      <c r="W8" s="10">
        <v>12325.63</v>
      </c>
      <c r="X8" s="10">
        <v>8447.89</v>
      </c>
      <c r="Y8" s="10">
        <v>11843.74</v>
      </c>
      <c r="Z8" s="10">
        <v>25743.98</v>
      </c>
      <c r="AA8" s="10">
        <v>5342.95</v>
      </c>
      <c r="AB8" s="10">
        <v>6304.96000000001</v>
      </c>
      <c r="AC8" s="10">
        <v>6438.9</v>
      </c>
      <c r="AD8" s="10">
        <v>10322.06</v>
      </c>
      <c r="AE8" s="10">
        <v>7457.4700000000103</v>
      </c>
      <c r="AF8" s="10">
        <v>36969.599999999999</v>
      </c>
    </row>
    <row r="9" spans="2:32" x14ac:dyDescent="0.25">
      <c r="B9" s="9" t="s">
        <v>209</v>
      </c>
      <c r="C9" s="10">
        <v>8050.42</v>
      </c>
      <c r="D9" s="10">
        <v>10058.77</v>
      </c>
      <c r="E9" s="10">
        <v>12539.52</v>
      </c>
      <c r="F9" s="10">
        <v>15464.15</v>
      </c>
      <c r="G9" s="10">
        <v>14141.68</v>
      </c>
      <c r="H9" s="10">
        <v>19276.810000000001</v>
      </c>
      <c r="I9" s="10">
        <v>15541.85</v>
      </c>
      <c r="J9" s="10">
        <v>20457.63</v>
      </c>
      <c r="K9" s="10">
        <v>25834</v>
      </c>
      <c r="L9" s="10">
        <v>19710.13</v>
      </c>
      <c r="M9" s="10">
        <v>24800.25</v>
      </c>
      <c r="N9" s="10">
        <v>24257.65</v>
      </c>
      <c r="O9" s="10">
        <v>23732.18</v>
      </c>
      <c r="P9" s="10">
        <v>26288.69</v>
      </c>
      <c r="Q9" s="10">
        <v>27571.61</v>
      </c>
      <c r="R9" s="10">
        <v>26625.72</v>
      </c>
      <c r="S9" s="10">
        <v>30332.799999999999</v>
      </c>
      <c r="T9" s="10">
        <v>27853.33</v>
      </c>
      <c r="U9" s="10">
        <v>28961.33</v>
      </c>
      <c r="V9" s="10">
        <v>34147.43</v>
      </c>
      <c r="W9" s="10">
        <v>31456</v>
      </c>
      <c r="X9" s="10">
        <v>33743.33</v>
      </c>
      <c r="Y9" s="10">
        <v>36220.04</v>
      </c>
      <c r="Z9" s="10">
        <v>36884.589999999997</v>
      </c>
      <c r="AA9" s="10">
        <v>38638.629999999997</v>
      </c>
      <c r="AB9" s="10">
        <v>40357.300000000003</v>
      </c>
      <c r="AC9" s="10">
        <v>38266.660000000003</v>
      </c>
      <c r="AD9" s="10">
        <v>40842.75</v>
      </c>
      <c r="AE9" s="10">
        <v>46950.29</v>
      </c>
      <c r="AF9" s="10">
        <v>43544.2</v>
      </c>
    </row>
    <row r="10" spans="2:32" x14ac:dyDescent="0.25">
      <c r="B10" s="9" t="s">
        <v>405</v>
      </c>
      <c r="C10" s="10">
        <v>32195.24</v>
      </c>
      <c r="D10" s="10">
        <v>32045.37</v>
      </c>
      <c r="E10" s="10">
        <v>19665.400000000001</v>
      </c>
      <c r="F10" s="10">
        <v>21474.86</v>
      </c>
      <c r="G10" s="10">
        <v>23485.93</v>
      </c>
      <c r="H10" s="10">
        <v>32535.79</v>
      </c>
      <c r="I10" s="10">
        <v>36798.370000000003</v>
      </c>
      <c r="J10" s="10">
        <v>27041.17</v>
      </c>
      <c r="K10" s="10">
        <v>28138.48</v>
      </c>
      <c r="L10" s="10">
        <v>30250.93</v>
      </c>
      <c r="M10" s="10">
        <v>34190.49</v>
      </c>
      <c r="N10" s="10">
        <v>39741.910000000003</v>
      </c>
      <c r="O10" s="10">
        <v>30006.959999999999</v>
      </c>
      <c r="P10" s="10">
        <v>27775.53</v>
      </c>
      <c r="Q10" s="10">
        <v>32029.56</v>
      </c>
      <c r="R10" s="10">
        <v>37606.480000000003</v>
      </c>
      <c r="S10" s="10">
        <v>42054.52</v>
      </c>
      <c r="T10" s="10">
        <v>45801.9</v>
      </c>
      <c r="U10" s="10">
        <v>53223.91</v>
      </c>
      <c r="V10" s="10">
        <v>44603.9</v>
      </c>
      <c r="W10" s="10">
        <v>43781.63</v>
      </c>
      <c r="X10" s="10">
        <v>42191.22</v>
      </c>
      <c r="Y10" s="10">
        <v>48063.78</v>
      </c>
      <c r="Z10" s="10">
        <v>62628.57</v>
      </c>
      <c r="AA10" s="10">
        <v>43981.58</v>
      </c>
      <c r="AB10" s="10">
        <v>46662.26</v>
      </c>
      <c r="AC10" s="10">
        <v>44705.56</v>
      </c>
      <c r="AD10" s="10">
        <v>51164.81</v>
      </c>
      <c r="AE10" s="10">
        <v>54407.76</v>
      </c>
      <c r="AF10" s="10">
        <v>80513.8</v>
      </c>
    </row>
    <row r="11" spans="2:32" x14ac:dyDescent="0.25">
      <c r="B11" s="9" t="s">
        <v>376</v>
      </c>
      <c r="C11" s="10">
        <v>32195.24</v>
      </c>
      <c r="D11" s="10">
        <v>32045.37</v>
      </c>
      <c r="E11" s="10">
        <v>19665.400000000001</v>
      </c>
      <c r="F11" s="10">
        <v>21474.86</v>
      </c>
      <c r="G11" s="10">
        <v>23485.93</v>
      </c>
      <c r="H11" s="10">
        <v>32535.79</v>
      </c>
      <c r="I11" s="10">
        <v>36798.370000000003</v>
      </c>
      <c r="J11" s="10">
        <v>27041.17</v>
      </c>
      <c r="K11" s="10">
        <v>28138.48</v>
      </c>
      <c r="L11" s="10">
        <v>30250.93</v>
      </c>
      <c r="M11" s="10">
        <v>34190.49</v>
      </c>
      <c r="N11" s="10">
        <v>39741.910000000003</v>
      </c>
      <c r="O11" s="10">
        <v>30006.959999999999</v>
      </c>
      <c r="P11" s="10">
        <v>27775.53</v>
      </c>
      <c r="Q11" s="10">
        <v>32029.56</v>
      </c>
      <c r="R11" s="10">
        <v>37606.480000000003</v>
      </c>
      <c r="S11" s="10">
        <v>42054.52</v>
      </c>
      <c r="T11" s="10">
        <v>45801.9</v>
      </c>
      <c r="U11" s="10">
        <v>53223.91</v>
      </c>
      <c r="V11" s="10">
        <v>44603.9</v>
      </c>
      <c r="W11" s="10">
        <v>43781.63</v>
      </c>
      <c r="X11" s="10">
        <v>42191.22</v>
      </c>
      <c r="Y11" s="10">
        <v>48063.78</v>
      </c>
      <c r="Z11" s="10">
        <v>62628.57</v>
      </c>
      <c r="AA11" s="10">
        <v>43981.58</v>
      </c>
      <c r="AB11" s="10">
        <v>46662.26</v>
      </c>
      <c r="AC11" s="10">
        <v>44705.56</v>
      </c>
      <c r="AD11" s="10">
        <v>51164.81</v>
      </c>
      <c r="AE11" s="10">
        <v>54407.76</v>
      </c>
      <c r="AF11" s="10">
        <v>80513.8</v>
      </c>
    </row>
    <row r="12" spans="2:32" x14ac:dyDescent="0.25">
      <c r="B12" s="9" t="s">
        <v>377</v>
      </c>
    </row>
    <row r="13" spans="2:32" x14ac:dyDescent="0.25">
      <c r="B13" s="9" t="s">
        <v>224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</row>
    <row r="14" spans="2:32" x14ac:dyDescent="0.25">
      <c r="B14" s="9" t="s">
        <v>293</v>
      </c>
      <c r="C14" s="10">
        <v>20965.03</v>
      </c>
      <c r="D14" s="10">
        <v>20624.82</v>
      </c>
      <c r="E14" s="10">
        <v>20624.82</v>
      </c>
      <c r="F14" s="10">
        <v>20624.82</v>
      </c>
      <c r="G14" s="10">
        <v>20624.82</v>
      </c>
      <c r="H14" s="10">
        <v>20624.82</v>
      </c>
      <c r="I14" s="10">
        <v>20624.82</v>
      </c>
      <c r="J14" s="10">
        <v>20624.82</v>
      </c>
      <c r="K14" s="10">
        <v>20624.82</v>
      </c>
      <c r="L14" s="10">
        <v>20624.82</v>
      </c>
      <c r="M14" s="10">
        <v>20624.82</v>
      </c>
      <c r="N14" s="10">
        <v>31580.65</v>
      </c>
      <c r="O14" s="10">
        <v>31580.65</v>
      </c>
      <c r="P14" s="10">
        <v>31580.65</v>
      </c>
      <c r="Q14" s="10">
        <v>31580.65</v>
      </c>
      <c r="R14" s="10">
        <v>31580.65</v>
      </c>
      <c r="S14" s="10">
        <v>31580.65</v>
      </c>
      <c r="T14" s="10">
        <v>31580.65</v>
      </c>
      <c r="U14" s="10">
        <v>31580.65</v>
      </c>
      <c r="V14" s="10">
        <v>31580.65</v>
      </c>
      <c r="W14" s="10">
        <v>31580.65</v>
      </c>
      <c r="X14" s="10">
        <v>31580.65</v>
      </c>
      <c r="Y14" s="10">
        <v>31580.65</v>
      </c>
      <c r="Z14" s="10">
        <v>31580.65</v>
      </c>
      <c r="AA14" s="10">
        <v>31580.65</v>
      </c>
      <c r="AB14" s="10">
        <v>31580.65</v>
      </c>
      <c r="AC14" s="10">
        <v>31580.65</v>
      </c>
      <c r="AD14" s="10">
        <v>31580.65</v>
      </c>
      <c r="AE14" s="10">
        <v>31580.65</v>
      </c>
      <c r="AF14" s="10">
        <v>31580.65</v>
      </c>
    </row>
    <row r="15" spans="2:32" x14ac:dyDescent="0.25">
      <c r="B15" s="9" t="s">
        <v>379</v>
      </c>
      <c r="C15" s="10">
        <v>20965.03</v>
      </c>
      <c r="D15" s="10">
        <v>20624.82</v>
      </c>
      <c r="E15" s="10">
        <v>20624.82</v>
      </c>
      <c r="F15" s="10">
        <v>20624.82</v>
      </c>
      <c r="G15" s="10">
        <v>20624.82</v>
      </c>
      <c r="H15" s="10">
        <v>20624.82</v>
      </c>
      <c r="I15" s="10">
        <v>20624.82</v>
      </c>
      <c r="J15" s="10">
        <v>20624.82</v>
      </c>
      <c r="K15" s="10">
        <v>20624.82</v>
      </c>
      <c r="L15" s="10">
        <v>20624.82</v>
      </c>
      <c r="M15" s="10">
        <v>20624.82</v>
      </c>
      <c r="N15" s="10">
        <v>31580.65</v>
      </c>
      <c r="O15" s="10">
        <v>31580.65</v>
      </c>
      <c r="P15" s="10">
        <v>31580.65</v>
      </c>
      <c r="Q15" s="10">
        <v>31580.65</v>
      </c>
      <c r="R15" s="10">
        <v>31580.65</v>
      </c>
      <c r="S15" s="10">
        <v>31580.65</v>
      </c>
      <c r="T15" s="10">
        <v>31580.65</v>
      </c>
      <c r="U15" s="10">
        <v>31580.65</v>
      </c>
      <c r="V15" s="10">
        <v>31580.65</v>
      </c>
      <c r="W15" s="10">
        <v>31580.65</v>
      </c>
      <c r="X15" s="10">
        <v>31580.65</v>
      </c>
      <c r="Y15" s="10">
        <v>31580.65</v>
      </c>
      <c r="Z15" s="10">
        <v>31580.65</v>
      </c>
      <c r="AA15" s="10">
        <v>31580.65</v>
      </c>
      <c r="AB15" s="10">
        <v>31580.65</v>
      </c>
      <c r="AC15" s="10">
        <v>31580.65</v>
      </c>
      <c r="AD15" s="10">
        <v>31580.65</v>
      </c>
      <c r="AE15" s="10">
        <v>31580.65</v>
      </c>
      <c r="AF15" s="10">
        <v>31580.65</v>
      </c>
    </row>
    <row r="16" spans="2:32" x14ac:dyDescent="0.25">
      <c r="B16" s="9" t="s">
        <v>380</v>
      </c>
      <c r="C16" s="10">
        <v>53160.27</v>
      </c>
      <c r="D16" s="10">
        <v>52670.19</v>
      </c>
      <c r="E16" s="10">
        <v>40290.22</v>
      </c>
      <c r="F16" s="10">
        <v>42099.68</v>
      </c>
      <c r="G16" s="10">
        <v>44110.75</v>
      </c>
      <c r="H16" s="10">
        <v>53160.61</v>
      </c>
      <c r="I16" s="10">
        <v>57423.19</v>
      </c>
      <c r="J16" s="10">
        <v>47665.99</v>
      </c>
      <c r="K16" s="10">
        <v>48763.3</v>
      </c>
      <c r="L16" s="10">
        <v>50875.75</v>
      </c>
      <c r="M16" s="10">
        <v>54815.31</v>
      </c>
      <c r="N16" s="10">
        <v>71322.559999999998</v>
      </c>
      <c r="O16" s="10">
        <v>61587.61</v>
      </c>
      <c r="P16" s="10">
        <v>59356.18</v>
      </c>
      <c r="Q16" s="10">
        <v>63610.21</v>
      </c>
      <c r="R16" s="10">
        <v>69187.13</v>
      </c>
      <c r="S16" s="10">
        <v>73635.17</v>
      </c>
      <c r="T16" s="10">
        <v>77382.55</v>
      </c>
      <c r="U16" s="10">
        <v>84804.56</v>
      </c>
      <c r="V16" s="10">
        <v>76184.55</v>
      </c>
      <c r="W16" s="10">
        <v>75362.28</v>
      </c>
      <c r="X16" s="10">
        <v>73771.87</v>
      </c>
      <c r="Y16" s="10">
        <v>79644.429999999993</v>
      </c>
      <c r="Z16" s="10">
        <v>94209.22</v>
      </c>
      <c r="AA16" s="10">
        <v>75562.23</v>
      </c>
      <c r="AB16" s="10">
        <v>78242.91</v>
      </c>
      <c r="AC16" s="10">
        <v>76286.210000000006</v>
      </c>
      <c r="AD16" s="10">
        <v>82745.460000000006</v>
      </c>
      <c r="AE16" s="10">
        <v>85988.41</v>
      </c>
      <c r="AF16" s="10">
        <v>112094.45</v>
      </c>
    </row>
    <row r="17" spans="2:32" x14ac:dyDescent="0.25">
      <c r="B17" s="9" t="s">
        <v>228</v>
      </c>
    </row>
    <row r="18" spans="2:32" x14ac:dyDescent="0.25">
      <c r="B18" s="9" t="s">
        <v>236</v>
      </c>
      <c r="C18" s="10">
        <v>53827.199999999997</v>
      </c>
      <c r="D18" s="10">
        <v>53827.199999999997</v>
      </c>
      <c r="E18" s="10">
        <v>53827.199999999997</v>
      </c>
      <c r="F18" s="10">
        <v>53827.199999999997</v>
      </c>
      <c r="G18" s="10">
        <v>53827.199999999997</v>
      </c>
      <c r="H18" s="10">
        <v>53827.199999999997</v>
      </c>
      <c r="I18" s="10">
        <v>53827.199999999997</v>
      </c>
      <c r="J18" s="10">
        <v>53827.199999999997</v>
      </c>
      <c r="K18" s="10">
        <v>53827.199999999997</v>
      </c>
      <c r="L18" s="10">
        <v>53827.199999999997</v>
      </c>
      <c r="M18" s="10">
        <v>53827.199999999997</v>
      </c>
      <c r="N18" s="10">
        <v>53827.199999999997</v>
      </c>
      <c r="O18" s="10">
        <v>53827.199999999997</v>
      </c>
      <c r="P18" s="10">
        <v>53827.199999999997</v>
      </c>
      <c r="Q18" s="10">
        <v>53827.199999999997</v>
      </c>
      <c r="R18" s="10">
        <v>53827.199999999997</v>
      </c>
      <c r="S18" s="10">
        <v>53827.199999999997</v>
      </c>
      <c r="T18" s="10">
        <v>53827.199999999997</v>
      </c>
      <c r="U18" s="10">
        <v>53827.199999999997</v>
      </c>
      <c r="V18" s="10">
        <v>53827.199999999997</v>
      </c>
      <c r="W18" s="10">
        <v>53827.199999999997</v>
      </c>
      <c r="X18" s="10">
        <v>53827.199999999997</v>
      </c>
      <c r="Y18" s="10">
        <v>53827.199999999997</v>
      </c>
      <c r="Z18" s="10">
        <v>53827.199999999997</v>
      </c>
      <c r="AA18" s="10">
        <v>53827.199999999997</v>
      </c>
      <c r="AB18" s="10">
        <v>53827.199999999997</v>
      </c>
      <c r="AC18" s="10">
        <v>53827.199999999997</v>
      </c>
      <c r="AD18" s="10">
        <v>53827.199999999997</v>
      </c>
      <c r="AE18" s="10">
        <v>53827.199999999997</v>
      </c>
      <c r="AF18" s="10">
        <v>53827.199999999997</v>
      </c>
    </row>
    <row r="19" spans="2:32" x14ac:dyDescent="0.25">
      <c r="B19" s="9" t="s">
        <v>104</v>
      </c>
      <c r="C19" s="10">
        <v>-3296.81</v>
      </c>
      <c r="D19" s="10">
        <v>-3296.81</v>
      </c>
      <c r="E19" s="10">
        <v>-3296.81</v>
      </c>
      <c r="F19" s="10">
        <v>-3296.81</v>
      </c>
      <c r="G19" s="10">
        <v>-3296.81</v>
      </c>
      <c r="H19" s="10">
        <v>-3296.81</v>
      </c>
      <c r="I19" s="10">
        <v>-3296.81</v>
      </c>
      <c r="J19" s="10">
        <v>-3296.81</v>
      </c>
      <c r="K19" s="10">
        <v>-3296.81</v>
      </c>
      <c r="L19" s="10">
        <v>-3296.81</v>
      </c>
      <c r="M19" s="10">
        <v>-3296.81</v>
      </c>
      <c r="N19" s="10">
        <v>-6885.29</v>
      </c>
      <c r="O19" s="10">
        <v>-6885.29</v>
      </c>
      <c r="P19" s="10">
        <v>-6885.29</v>
      </c>
      <c r="Q19" s="10">
        <v>-6885.29</v>
      </c>
      <c r="R19" s="10">
        <v>-6885.29</v>
      </c>
      <c r="S19" s="10">
        <v>-6885.29</v>
      </c>
      <c r="T19" s="10">
        <v>-6885.29</v>
      </c>
      <c r="U19" s="10">
        <v>-6885.29</v>
      </c>
      <c r="V19" s="10">
        <v>-6885.29</v>
      </c>
      <c r="W19" s="10">
        <v>-6885.29</v>
      </c>
      <c r="X19" s="10">
        <v>-6885.29</v>
      </c>
      <c r="Y19" s="10">
        <v>-6885.29</v>
      </c>
      <c r="Z19" s="10">
        <v>-6885.29</v>
      </c>
      <c r="AA19" s="10">
        <v>-6885.29</v>
      </c>
      <c r="AB19" s="10">
        <v>-6885.29</v>
      </c>
      <c r="AC19" s="10">
        <v>-6885.29</v>
      </c>
      <c r="AD19" s="10">
        <v>-6885.29</v>
      </c>
      <c r="AE19" s="10">
        <v>-6885.29</v>
      </c>
      <c r="AF19" s="10">
        <v>-6885.29</v>
      </c>
    </row>
    <row r="20" spans="2:32" x14ac:dyDescent="0.25">
      <c r="B20" s="9" t="s">
        <v>102</v>
      </c>
      <c r="C20" s="10">
        <v>-420624.49</v>
      </c>
      <c r="D20" s="10">
        <v>-420624.49</v>
      </c>
      <c r="E20" s="10">
        <v>-420624.49</v>
      </c>
      <c r="F20" s="10">
        <v>-420624.49</v>
      </c>
      <c r="G20" s="10">
        <v>-420624.49</v>
      </c>
      <c r="H20" s="10">
        <v>-420624.49</v>
      </c>
      <c r="I20" s="10">
        <v>-420624.49</v>
      </c>
      <c r="J20" s="10">
        <v>-420624.49</v>
      </c>
      <c r="K20" s="10">
        <v>-420624.49</v>
      </c>
      <c r="L20" s="10">
        <v>-420624.49</v>
      </c>
      <c r="M20" s="10">
        <v>-420624.49</v>
      </c>
      <c r="N20" s="10">
        <v>-426804.01</v>
      </c>
      <c r="O20" s="10">
        <v>-426804.01</v>
      </c>
      <c r="P20" s="10">
        <v>-426804.01</v>
      </c>
      <c r="Q20" s="10">
        <v>-426804.01</v>
      </c>
      <c r="R20" s="10">
        <v>-426804.01</v>
      </c>
      <c r="S20" s="10">
        <v>-426804.01</v>
      </c>
      <c r="T20" s="10">
        <v>-426804.01</v>
      </c>
      <c r="U20" s="10">
        <v>-426804.01</v>
      </c>
      <c r="V20" s="10">
        <v>-426804.01</v>
      </c>
      <c r="W20" s="10">
        <v>-426804.01</v>
      </c>
      <c r="X20" s="10">
        <v>-426804.01</v>
      </c>
      <c r="Y20" s="10">
        <v>-426804.01</v>
      </c>
      <c r="Z20" s="10">
        <v>-426804.01</v>
      </c>
      <c r="AA20" s="10">
        <v>-426804.01</v>
      </c>
      <c r="AB20" s="10">
        <v>-426804.01</v>
      </c>
      <c r="AC20" s="10">
        <v>-426804.01</v>
      </c>
      <c r="AD20" s="10">
        <v>-426804.01</v>
      </c>
      <c r="AE20" s="10">
        <v>-426804.01</v>
      </c>
      <c r="AF20" s="10">
        <v>-426804.01</v>
      </c>
    </row>
    <row r="21" spans="2:32" x14ac:dyDescent="0.25">
      <c r="B21" s="9" t="s">
        <v>101</v>
      </c>
      <c r="C21" s="10">
        <v>510227.55</v>
      </c>
      <c r="D21" s="10">
        <v>510227.55</v>
      </c>
      <c r="E21" s="10">
        <v>510227.55</v>
      </c>
      <c r="F21" s="10">
        <v>510227.55</v>
      </c>
      <c r="G21" s="10">
        <v>510227.55</v>
      </c>
      <c r="H21" s="10">
        <v>510227.55</v>
      </c>
      <c r="I21" s="10">
        <v>510227.55</v>
      </c>
      <c r="J21" s="10">
        <v>510227.55</v>
      </c>
      <c r="K21" s="10">
        <v>510227.55</v>
      </c>
      <c r="L21" s="10">
        <v>510227.55</v>
      </c>
      <c r="M21" s="10">
        <v>510227.55</v>
      </c>
      <c r="N21" s="10">
        <v>510227.55</v>
      </c>
      <c r="O21" s="10">
        <v>510227.55</v>
      </c>
      <c r="P21" s="10">
        <v>510227.55</v>
      </c>
      <c r="Q21" s="10">
        <v>510227.55</v>
      </c>
      <c r="R21" s="10">
        <v>510227.55</v>
      </c>
      <c r="S21" s="10">
        <v>510227.55</v>
      </c>
      <c r="T21" s="10">
        <v>510227.55</v>
      </c>
      <c r="U21" s="10">
        <v>510227.55</v>
      </c>
      <c r="V21" s="10">
        <v>510227.55</v>
      </c>
      <c r="W21" s="10">
        <v>510227.55</v>
      </c>
      <c r="X21" s="10">
        <v>510227.55</v>
      </c>
      <c r="Y21" s="10">
        <v>510227.55</v>
      </c>
      <c r="Z21" s="10">
        <v>510227.55</v>
      </c>
      <c r="AA21" s="10">
        <v>510227.55</v>
      </c>
      <c r="AB21" s="10">
        <v>510227.55</v>
      </c>
      <c r="AC21" s="10">
        <v>510227.55</v>
      </c>
      <c r="AD21" s="10">
        <v>510227.55</v>
      </c>
      <c r="AE21" s="10">
        <v>510227.55</v>
      </c>
      <c r="AF21" s="10">
        <v>510227.55</v>
      </c>
    </row>
    <row r="22" spans="2:32" x14ac:dyDescent="0.25">
      <c r="B22" s="9" t="s">
        <v>385</v>
      </c>
      <c r="C22" s="10">
        <v>140133.45000000001</v>
      </c>
      <c r="D22" s="10">
        <v>140133.45000000001</v>
      </c>
      <c r="E22" s="10">
        <v>140133.45000000001</v>
      </c>
      <c r="F22" s="10">
        <v>140133.45000000001</v>
      </c>
      <c r="G22" s="10">
        <v>140133.45000000001</v>
      </c>
      <c r="H22" s="10">
        <v>140133.45000000001</v>
      </c>
      <c r="I22" s="10">
        <v>140133.45000000001</v>
      </c>
      <c r="J22" s="10">
        <v>140133.45000000001</v>
      </c>
      <c r="K22" s="10">
        <v>140133.45000000001</v>
      </c>
      <c r="L22" s="10">
        <v>140133.45000000001</v>
      </c>
      <c r="M22" s="10">
        <v>140133.45000000001</v>
      </c>
      <c r="N22" s="10">
        <v>130365.45</v>
      </c>
      <c r="O22" s="10">
        <v>130365.45</v>
      </c>
      <c r="P22" s="10">
        <v>130365.45</v>
      </c>
      <c r="Q22" s="10">
        <v>130365.45</v>
      </c>
      <c r="R22" s="10">
        <v>130365.45</v>
      </c>
      <c r="S22" s="10">
        <v>130365.45</v>
      </c>
      <c r="T22" s="10">
        <v>130365.45</v>
      </c>
      <c r="U22" s="10">
        <v>130365.45</v>
      </c>
      <c r="V22" s="10">
        <v>130365.45</v>
      </c>
      <c r="W22" s="10">
        <v>130365.45</v>
      </c>
      <c r="X22" s="10">
        <v>130365.45</v>
      </c>
      <c r="Y22" s="10">
        <v>130365.45</v>
      </c>
      <c r="Z22" s="10">
        <v>130365.45</v>
      </c>
      <c r="AA22" s="10">
        <v>130365.45</v>
      </c>
      <c r="AB22" s="10">
        <v>130365.45</v>
      </c>
      <c r="AC22" s="10">
        <v>130365.45</v>
      </c>
      <c r="AD22" s="10">
        <v>130365.45</v>
      </c>
      <c r="AE22" s="10">
        <v>130365.45</v>
      </c>
      <c r="AF22" s="10">
        <v>130365.45</v>
      </c>
    </row>
    <row r="23" spans="2:32" x14ac:dyDescent="0.25">
      <c r="B23" s="9" t="s">
        <v>386</v>
      </c>
      <c r="C23" s="10">
        <v>193293.72</v>
      </c>
      <c r="D23" s="10">
        <v>192803.64</v>
      </c>
      <c r="E23" s="10">
        <v>180423.67</v>
      </c>
      <c r="F23" s="10">
        <v>182233.13</v>
      </c>
      <c r="G23" s="10">
        <v>184244.2</v>
      </c>
      <c r="H23" s="10">
        <v>193294.06</v>
      </c>
      <c r="I23" s="10">
        <v>197556.64</v>
      </c>
      <c r="J23" s="10">
        <v>187799.44</v>
      </c>
      <c r="K23" s="10">
        <v>188896.75</v>
      </c>
      <c r="L23" s="10">
        <v>191009.2</v>
      </c>
      <c r="M23" s="10">
        <v>194948.76</v>
      </c>
      <c r="N23" s="10">
        <v>201688.01</v>
      </c>
      <c r="O23" s="10">
        <v>191953.06</v>
      </c>
      <c r="P23" s="10">
        <v>189721.63</v>
      </c>
      <c r="Q23" s="10">
        <v>193975.66</v>
      </c>
      <c r="R23" s="10">
        <v>199552.58</v>
      </c>
      <c r="S23" s="10">
        <v>204000.62</v>
      </c>
      <c r="T23" s="10">
        <v>207748</v>
      </c>
      <c r="U23" s="10">
        <v>215170.01</v>
      </c>
      <c r="V23" s="10">
        <v>206550</v>
      </c>
      <c r="W23" s="10">
        <v>205727.73</v>
      </c>
      <c r="X23" s="10">
        <v>204137.32</v>
      </c>
      <c r="Y23" s="10">
        <v>210009.88</v>
      </c>
      <c r="Z23" s="10">
        <v>224574.67</v>
      </c>
      <c r="AA23" s="10">
        <v>205927.67999999999</v>
      </c>
      <c r="AB23" s="10">
        <v>208608.36</v>
      </c>
      <c r="AC23" s="10">
        <v>206651.66</v>
      </c>
      <c r="AD23" s="10">
        <v>213110.91</v>
      </c>
      <c r="AE23" s="10">
        <v>216353.86</v>
      </c>
      <c r="AF23" s="10">
        <v>242459.9</v>
      </c>
    </row>
    <row r="24" spans="2:32" x14ac:dyDescent="0.25">
      <c r="B24" s="9" t="s">
        <v>387</v>
      </c>
    </row>
    <row r="25" spans="2:32" x14ac:dyDescent="0.25">
      <c r="B25" s="9" t="s">
        <v>388</v>
      </c>
    </row>
    <row r="26" spans="2:32" x14ac:dyDescent="0.25">
      <c r="B26" s="9" t="s">
        <v>108</v>
      </c>
    </row>
    <row r="27" spans="2:32" x14ac:dyDescent="0.25">
      <c r="B27" s="9" t="s">
        <v>114</v>
      </c>
    </row>
    <row r="28" spans="2:32" x14ac:dyDescent="0.25">
      <c r="B28" s="9" t="s">
        <v>259</v>
      </c>
      <c r="C28" s="10">
        <v>1003.27</v>
      </c>
      <c r="D28" s="10">
        <v>275.77</v>
      </c>
      <c r="E28" s="10">
        <v>364.51</v>
      </c>
      <c r="F28" s="10">
        <v>462.12</v>
      </c>
      <c r="G28" s="10">
        <v>584.38</v>
      </c>
      <c r="H28" s="10">
        <v>660.43</v>
      </c>
      <c r="I28" s="10">
        <v>771.85</v>
      </c>
      <c r="J28" s="10">
        <v>871.64</v>
      </c>
      <c r="K28" s="10">
        <v>970.73</v>
      </c>
      <c r="L28" s="10">
        <v>1090.43</v>
      </c>
      <c r="M28" s="10">
        <v>1164.83</v>
      </c>
      <c r="N28" s="10">
        <v>1315.7</v>
      </c>
      <c r="O28" s="10">
        <v>37.629999999999903</v>
      </c>
      <c r="P28" s="10">
        <v>102.15</v>
      </c>
      <c r="Q28" s="10">
        <v>165.37</v>
      </c>
      <c r="R28" s="10">
        <v>101.07</v>
      </c>
      <c r="S28" s="10">
        <v>163.52000000000001</v>
      </c>
      <c r="T28" s="10">
        <v>250.84</v>
      </c>
      <c r="U28" s="10">
        <v>122.65</v>
      </c>
      <c r="V28" s="10">
        <v>180.57</v>
      </c>
      <c r="W28" s="10">
        <v>302.98</v>
      </c>
      <c r="X28" s="10">
        <v>115.92</v>
      </c>
      <c r="Y28" s="10">
        <v>177.23</v>
      </c>
      <c r="Z28" s="10">
        <v>286.57</v>
      </c>
      <c r="AA28" s="10">
        <v>123.34</v>
      </c>
      <c r="AB28" s="10">
        <v>204.58</v>
      </c>
      <c r="AC28" s="10">
        <v>282.83</v>
      </c>
      <c r="AD28" s="10">
        <v>153.55000000000001</v>
      </c>
      <c r="AE28" s="10">
        <v>268.42</v>
      </c>
      <c r="AF28" s="10">
        <v>361.72</v>
      </c>
    </row>
    <row r="29" spans="2:32" x14ac:dyDescent="0.25">
      <c r="B29" s="9" t="s">
        <v>268</v>
      </c>
      <c r="C29" s="10">
        <v>8154.32</v>
      </c>
      <c r="D29" s="10">
        <v>8022.59</v>
      </c>
      <c r="E29" s="10">
        <v>8265.0499999999993</v>
      </c>
      <c r="F29" s="10">
        <v>8019.05</v>
      </c>
      <c r="G29" s="10">
        <v>8682.2099999999991</v>
      </c>
      <c r="H29" s="10">
        <v>9588.24</v>
      </c>
      <c r="I29" s="10">
        <v>9532.44</v>
      </c>
      <c r="J29" s="10">
        <v>9114.27</v>
      </c>
      <c r="K29" s="10">
        <v>8536.27</v>
      </c>
      <c r="L29" s="10">
        <v>8756.7000000000007</v>
      </c>
      <c r="M29" s="10">
        <v>8446.2999999999993</v>
      </c>
      <c r="N29" s="10">
        <v>10106.129999999999</v>
      </c>
      <c r="O29" s="10">
        <v>10208.11</v>
      </c>
      <c r="P29" s="10">
        <v>10334.11</v>
      </c>
      <c r="Q29" s="10">
        <v>10479.31</v>
      </c>
      <c r="R29" s="10">
        <v>11008.31</v>
      </c>
      <c r="S29" s="10">
        <v>11043.26</v>
      </c>
      <c r="T29" s="10">
        <v>11118.46</v>
      </c>
      <c r="U29" s="10">
        <v>10861.26</v>
      </c>
      <c r="V29" s="10">
        <v>10280.26</v>
      </c>
      <c r="W29" s="10">
        <v>9863.16</v>
      </c>
      <c r="X29" s="10">
        <v>9610.16</v>
      </c>
      <c r="Y29" s="10">
        <v>10175.36</v>
      </c>
      <c r="Z29" s="10">
        <v>11260.96</v>
      </c>
      <c r="AA29" s="10">
        <v>11431.26</v>
      </c>
      <c r="AB29" s="10">
        <v>11837.85</v>
      </c>
      <c r="AC29" s="10">
        <v>11372.88</v>
      </c>
      <c r="AD29" s="10">
        <v>11235.85</v>
      </c>
      <c r="AE29" s="10">
        <v>10754.4</v>
      </c>
      <c r="AF29" s="10">
        <v>10834.75</v>
      </c>
    </row>
    <row r="30" spans="2:32" x14ac:dyDescent="0.25">
      <c r="B30" s="9" t="s">
        <v>325</v>
      </c>
      <c r="C30" s="10">
        <v>5135.3100000000004</v>
      </c>
      <c r="D30" s="10">
        <v>5568.46</v>
      </c>
      <c r="E30" s="10">
        <v>4650.09</v>
      </c>
      <c r="F30" s="10">
        <v>6329.2</v>
      </c>
      <c r="G30" s="10">
        <v>8366.7999999999993</v>
      </c>
      <c r="H30" s="10">
        <v>10871</v>
      </c>
      <c r="I30" s="10">
        <v>12964.39</v>
      </c>
      <c r="J30" s="10">
        <v>12188.95</v>
      </c>
      <c r="K30" s="10">
        <v>13777.23</v>
      </c>
      <c r="L30" s="10">
        <v>15498.39</v>
      </c>
      <c r="M30" s="10">
        <v>16880.59</v>
      </c>
      <c r="N30" s="10">
        <v>18807.59</v>
      </c>
      <c r="O30" s="10">
        <v>17523.54</v>
      </c>
      <c r="P30" s="10">
        <v>18628.78</v>
      </c>
      <c r="Q30" s="10">
        <v>19894.13</v>
      </c>
      <c r="R30" s="10">
        <v>21557.83</v>
      </c>
      <c r="S30" s="10">
        <v>23356.15</v>
      </c>
      <c r="T30" s="10">
        <v>24601.65</v>
      </c>
      <c r="U30" s="10">
        <v>25262.15</v>
      </c>
      <c r="V30" s="10">
        <v>25221.15</v>
      </c>
      <c r="W30" s="10">
        <v>26364.68</v>
      </c>
      <c r="X30" s="10">
        <v>28131.68</v>
      </c>
      <c r="Y30" s="10">
        <v>28585.88</v>
      </c>
      <c r="Z30" s="10">
        <v>31331.26</v>
      </c>
      <c r="AA30" s="10">
        <v>29883.32</v>
      </c>
      <c r="AB30" s="10">
        <v>30317.599999999999</v>
      </c>
      <c r="AC30" s="10">
        <v>31144.16</v>
      </c>
      <c r="AD30" s="10">
        <v>32492.51</v>
      </c>
      <c r="AE30" s="10">
        <v>34302.620000000003</v>
      </c>
      <c r="AF30" s="10">
        <v>34757.81</v>
      </c>
    </row>
    <row r="31" spans="2:32" x14ac:dyDescent="0.25">
      <c r="B31" s="9" t="s">
        <v>294</v>
      </c>
      <c r="C31" s="10">
        <v>-63366.05</v>
      </c>
      <c r="D31" s="10">
        <v>-64366.05</v>
      </c>
      <c r="E31" s="10">
        <v>-64366.05</v>
      </c>
      <c r="F31" s="10">
        <v>-65366.05</v>
      </c>
      <c r="G31" s="10">
        <v>-66366.05</v>
      </c>
      <c r="H31" s="10">
        <v>-66366.05</v>
      </c>
      <c r="I31" s="10">
        <v>-69866.05</v>
      </c>
      <c r="J31" s="10">
        <v>-69866.05</v>
      </c>
      <c r="K31" s="10">
        <v>-70866.05</v>
      </c>
      <c r="L31" s="10">
        <v>-74866.05</v>
      </c>
      <c r="M31" s="10">
        <v>-74866.05</v>
      </c>
      <c r="N31" s="10">
        <v>-18981.29</v>
      </c>
      <c r="O31" s="10">
        <v>-18198.439999999999</v>
      </c>
      <c r="P31" s="10">
        <v>-8634.26</v>
      </c>
      <c r="Q31" s="10">
        <v>-5479.37</v>
      </c>
      <c r="R31" s="10">
        <v>-783.59000000000299</v>
      </c>
      <c r="S31" s="10">
        <v>5961.47</v>
      </c>
      <c r="T31" s="10">
        <v>9795.2900000000009</v>
      </c>
      <c r="U31" s="10">
        <v>15246.39</v>
      </c>
      <c r="V31" s="10">
        <v>21146.21</v>
      </c>
      <c r="W31" s="10">
        <v>24688.240000000002</v>
      </c>
      <c r="X31" s="10">
        <v>30020.26</v>
      </c>
      <c r="Y31" s="10">
        <v>31381.119999999999</v>
      </c>
      <c r="Z31" s="10">
        <v>34316.43</v>
      </c>
      <c r="AA31" s="10">
        <v>29316.43</v>
      </c>
      <c r="AB31" s="10">
        <v>29316.43</v>
      </c>
      <c r="AC31" s="10">
        <v>29316.43</v>
      </c>
      <c r="AD31" s="10">
        <v>16816.43</v>
      </c>
      <c r="AE31" s="10">
        <v>14816.43</v>
      </c>
      <c r="AF31" s="10">
        <v>-1285.5899999999999</v>
      </c>
    </row>
    <row r="32" spans="2:32" x14ac:dyDescent="0.25">
      <c r="B32" s="9" t="s">
        <v>318</v>
      </c>
      <c r="C32" s="10">
        <v>-40000</v>
      </c>
      <c r="D32" s="10">
        <v>-40000</v>
      </c>
      <c r="E32" s="10">
        <v>-40000</v>
      </c>
      <c r="F32" s="10">
        <v>-40000</v>
      </c>
      <c r="G32" s="10">
        <v>-40000</v>
      </c>
      <c r="H32" s="10">
        <v>-40000</v>
      </c>
      <c r="I32" s="10">
        <v>-40000</v>
      </c>
      <c r="J32" s="10">
        <v>-40000</v>
      </c>
      <c r="K32" s="10">
        <v>-40000</v>
      </c>
      <c r="L32" s="10">
        <v>-40000</v>
      </c>
      <c r="M32" s="10">
        <v>-40000</v>
      </c>
      <c r="N32" s="10">
        <v>-36000</v>
      </c>
      <c r="O32" s="10">
        <v>-36000</v>
      </c>
      <c r="P32" s="10">
        <v>-36000</v>
      </c>
      <c r="Q32" s="10">
        <v>-31000</v>
      </c>
      <c r="R32" s="10">
        <v>-26000</v>
      </c>
      <c r="S32" s="10">
        <v>-26000</v>
      </c>
      <c r="T32" s="10">
        <v>-25000</v>
      </c>
      <c r="U32" s="10">
        <v>-19000</v>
      </c>
      <c r="V32" s="10">
        <v>-14000</v>
      </c>
      <c r="W32" s="10">
        <v>-6000</v>
      </c>
      <c r="X32" s="10">
        <v>-6000</v>
      </c>
      <c r="Y32" s="10">
        <v>-6000</v>
      </c>
      <c r="Z32" s="10">
        <v>-6000</v>
      </c>
      <c r="AA32" s="10">
        <v>-6000</v>
      </c>
      <c r="AB32" s="10">
        <v>-6000</v>
      </c>
      <c r="AC32" s="10">
        <v>4000</v>
      </c>
      <c r="AD32" s="10">
        <v>4000</v>
      </c>
      <c r="AE32" s="10">
        <v>6000</v>
      </c>
      <c r="AF32" s="10">
        <v>8000</v>
      </c>
    </row>
    <row r="33" spans="2:32" x14ac:dyDescent="0.25">
      <c r="B33" s="9" t="s">
        <v>326</v>
      </c>
      <c r="C33" s="10">
        <v>-25000</v>
      </c>
      <c r="D33" s="10">
        <v>-16000</v>
      </c>
      <c r="E33" s="10">
        <v>-8000</v>
      </c>
      <c r="F33" s="10">
        <v>-8000</v>
      </c>
      <c r="G33" s="10">
        <v>-4000</v>
      </c>
      <c r="H33" s="10">
        <v>-200</v>
      </c>
      <c r="I33" s="10">
        <v>6600</v>
      </c>
      <c r="J33" s="10">
        <v>13100</v>
      </c>
      <c r="K33" s="10">
        <v>17100</v>
      </c>
      <c r="L33" s="10">
        <v>26700</v>
      </c>
      <c r="M33" s="10">
        <v>36700</v>
      </c>
      <c r="N33" s="10">
        <v>39700</v>
      </c>
      <c r="O33" s="10">
        <v>49700</v>
      </c>
      <c r="P33" s="10">
        <v>55900</v>
      </c>
      <c r="Q33" s="10">
        <v>55900</v>
      </c>
      <c r="R33" s="10">
        <v>55900</v>
      </c>
      <c r="S33" s="10">
        <v>52900</v>
      </c>
      <c r="T33" s="10">
        <v>52900</v>
      </c>
      <c r="U33" s="10">
        <v>60900</v>
      </c>
      <c r="V33" s="10">
        <v>77900</v>
      </c>
      <c r="W33" s="10">
        <v>82900</v>
      </c>
      <c r="X33" s="10">
        <v>82900</v>
      </c>
      <c r="Y33" s="10">
        <v>101900</v>
      </c>
      <c r="Z33" s="10">
        <v>107200</v>
      </c>
      <c r="AA33" s="10">
        <v>118200</v>
      </c>
      <c r="AB33" s="10">
        <v>125000</v>
      </c>
      <c r="AC33" s="10">
        <v>136600</v>
      </c>
      <c r="AD33" s="10">
        <v>103600</v>
      </c>
      <c r="AE33" s="10">
        <v>115600</v>
      </c>
      <c r="AF33" s="10">
        <v>115600</v>
      </c>
    </row>
    <row r="34" spans="2:32" x14ac:dyDescent="0.25">
      <c r="B34" s="9" t="s">
        <v>320</v>
      </c>
      <c r="C34" s="10">
        <v>72500</v>
      </c>
      <c r="D34" s="10">
        <v>76500</v>
      </c>
      <c r="E34" s="10">
        <v>76500</v>
      </c>
      <c r="F34" s="10">
        <v>82000</v>
      </c>
      <c r="G34" s="10">
        <v>82000</v>
      </c>
      <c r="H34" s="10">
        <v>83000</v>
      </c>
      <c r="I34" s="10">
        <v>85000</v>
      </c>
      <c r="J34" s="10">
        <v>85000</v>
      </c>
      <c r="K34" s="10">
        <v>86500</v>
      </c>
      <c r="L34" s="10">
        <v>86500</v>
      </c>
      <c r="M34" s="10">
        <v>86500</v>
      </c>
      <c r="N34" s="10">
        <v>86500</v>
      </c>
      <c r="O34" s="10">
        <v>102500</v>
      </c>
      <c r="P34" s="10">
        <v>105500</v>
      </c>
      <c r="Q34" s="10">
        <v>108500</v>
      </c>
      <c r="R34" s="10">
        <v>108500</v>
      </c>
      <c r="S34" s="10">
        <v>113500</v>
      </c>
      <c r="T34" s="10">
        <v>113500</v>
      </c>
      <c r="U34" s="10">
        <v>113500</v>
      </c>
      <c r="V34" s="10">
        <v>113500</v>
      </c>
      <c r="W34" s="10">
        <v>113500</v>
      </c>
      <c r="X34" s="10">
        <v>120500</v>
      </c>
      <c r="Y34" s="10">
        <v>120500</v>
      </c>
      <c r="Z34" s="10">
        <v>130500</v>
      </c>
      <c r="AA34" s="10">
        <v>129600</v>
      </c>
      <c r="AB34" s="10">
        <v>129600</v>
      </c>
      <c r="AC34" s="10">
        <v>129600</v>
      </c>
      <c r="AD34" s="10">
        <v>129600</v>
      </c>
      <c r="AE34" s="10">
        <v>131100</v>
      </c>
      <c r="AF34" s="10">
        <v>131100</v>
      </c>
    </row>
    <row r="35" spans="2:32" x14ac:dyDescent="0.25">
      <c r="B35" s="9" t="s">
        <v>327</v>
      </c>
      <c r="C35" s="10">
        <v>43976.31</v>
      </c>
      <c r="D35" s="10">
        <v>43976.31</v>
      </c>
      <c r="E35" s="10">
        <v>43976.31</v>
      </c>
      <c r="F35" s="10">
        <v>43976.31</v>
      </c>
      <c r="G35" s="10">
        <v>43976.31</v>
      </c>
      <c r="H35" s="10">
        <v>43976.31</v>
      </c>
      <c r="I35" s="10">
        <v>43976.31</v>
      </c>
      <c r="J35" s="10">
        <v>43976.31</v>
      </c>
      <c r="K35" s="10">
        <v>43976.31</v>
      </c>
      <c r="L35" s="10">
        <v>43976.31</v>
      </c>
      <c r="M35" s="10">
        <v>43976.31</v>
      </c>
      <c r="N35" s="10">
        <v>43976.31</v>
      </c>
      <c r="O35" s="10">
        <v>43976.31</v>
      </c>
      <c r="P35" s="10">
        <v>43976.31</v>
      </c>
      <c r="Q35" s="10">
        <v>49476.31</v>
      </c>
      <c r="R35" s="10">
        <v>57476.31</v>
      </c>
      <c r="S35" s="10">
        <v>59976.31</v>
      </c>
      <c r="T35" s="10">
        <v>68976.31</v>
      </c>
      <c r="U35" s="10">
        <v>73976.31</v>
      </c>
      <c r="V35" s="10">
        <v>73976.31</v>
      </c>
      <c r="W35" s="10">
        <v>73976.31</v>
      </c>
      <c r="X35" s="10">
        <v>78976.31</v>
      </c>
      <c r="Y35" s="10">
        <v>87976.31</v>
      </c>
      <c r="Z35" s="10">
        <v>93976.31</v>
      </c>
      <c r="AA35" s="10">
        <v>93976.31</v>
      </c>
      <c r="AB35" s="10">
        <v>97976.31</v>
      </c>
      <c r="AC35" s="10">
        <v>97976.31</v>
      </c>
      <c r="AD35" s="10">
        <v>97976.31</v>
      </c>
      <c r="AE35" s="10">
        <v>97976.31</v>
      </c>
      <c r="AF35" s="10">
        <v>57976.31</v>
      </c>
    </row>
    <row r="36" spans="2:32" x14ac:dyDescent="0.25">
      <c r="B36" s="9" t="s">
        <v>299</v>
      </c>
      <c r="C36" s="10">
        <v>-53000</v>
      </c>
      <c r="D36" s="10">
        <v>-53000</v>
      </c>
      <c r="E36" s="10">
        <v>-53000</v>
      </c>
      <c r="F36" s="10">
        <v>-53000</v>
      </c>
      <c r="G36" s="10">
        <v>-54200</v>
      </c>
      <c r="H36" s="10">
        <v>-54200</v>
      </c>
      <c r="I36" s="10">
        <v>-54200</v>
      </c>
      <c r="J36" s="10">
        <v>-54200</v>
      </c>
      <c r="K36" s="10">
        <v>-54200</v>
      </c>
      <c r="L36" s="10">
        <v>-54200</v>
      </c>
      <c r="M36" s="10">
        <v>-54200</v>
      </c>
      <c r="N36" s="10">
        <v>-54200</v>
      </c>
      <c r="O36" s="10">
        <v>-55100</v>
      </c>
      <c r="P36" s="10">
        <v>-56300</v>
      </c>
      <c r="Q36" s="10">
        <v>-56300</v>
      </c>
      <c r="R36" s="10">
        <v>-56300</v>
      </c>
      <c r="S36" s="10">
        <v>-56300</v>
      </c>
      <c r="T36" s="10">
        <v>-56300</v>
      </c>
      <c r="U36" s="10">
        <v>-56300</v>
      </c>
      <c r="V36" s="10">
        <v>-56300</v>
      </c>
      <c r="W36" s="10">
        <v>-56300</v>
      </c>
      <c r="X36" s="10">
        <v>-56300</v>
      </c>
      <c r="Y36" s="10">
        <v>-56300</v>
      </c>
      <c r="Z36" s="10">
        <v>-56300</v>
      </c>
      <c r="AA36" s="10">
        <v>-56300</v>
      </c>
      <c r="AB36" s="10">
        <v>-56300</v>
      </c>
      <c r="AC36" s="10">
        <v>-57400</v>
      </c>
      <c r="AD36" s="10">
        <v>-57400</v>
      </c>
      <c r="AE36" s="10">
        <v>-57400</v>
      </c>
      <c r="AF36" s="10">
        <v>-57400</v>
      </c>
    </row>
    <row r="37" spans="2:32" x14ac:dyDescent="0.25">
      <c r="B37" s="9" t="s">
        <v>395</v>
      </c>
      <c r="C37" s="10">
        <v>-50596.84</v>
      </c>
      <c r="D37" s="10">
        <v>-39022.92</v>
      </c>
      <c r="E37" s="10">
        <v>-31610.09</v>
      </c>
      <c r="F37" s="10">
        <v>-25579.37</v>
      </c>
      <c r="G37" s="10">
        <v>-20956.349999999999</v>
      </c>
      <c r="H37" s="10">
        <v>-12670.07</v>
      </c>
      <c r="I37" s="10">
        <v>-5221.0600000000004</v>
      </c>
      <c r="J37" s="10">
        <v>185.119999999995</v>
      </c>
      <c r="K37" s="10">
        <v>5794.4899999999898</v>
      </c>
      <c r="L37" s="10">
        <v>13455.78</v>
      </c>
      <c r="M37" s="10">
        <v>24601.98</v>
      </c>
      <c r="N37" s="10">
        <v>91224.44</v>
      </c>
      <c r="O37" s="10">
        <v>114647.15</v>
      </c>
      <c r="P37" s="10">
        <v>133507.09</v>
      </c>
      <c r="Q37" s="10">
        <v>151635.75</v>
      </c>
      <c r="R37" s="10">
        <v>171459.93</v>
      </c>
      <c r="S37" s="10">
        <v>184600.71</v>
      </c>
      <c r="T37" s="10">
        <v>199842.55</v>
      </c>
      <c r="U37" s="10">
        <v>224568.76</v>
      </c>
      <c r="V37" s="10">
        <v>251904.5</v>
      </c>
      <c r="W37" s="10">
        <v>269295.37</v>
      </c>
      <c r="X37" s="10">
        <v>287954.33</v>
      </c>
      <c r="Y37" s="10">
        <v>318395.90000000002</v>
      </c>
      <c r="Z37" s="10">
        <v>346571.53</v>
      </c>
      <c r="AA37" s="10">
        <v>350230.66</v>
      </c>
      <c r="AB37" s="10">
        <v>361952.77</v>
      </c>
      <c r="AC37" s="10">
        <v>382892.61</v>
      </c>
      <c r="AD37" s="10">
        <v>338474.65</v>
      </c>
      <c r="AE37" s="10">
        <v>353418.18</v>
      </c>
      <c r="AF37" s="10">
        <v>299945</v>
      </c>
    </row>
    <row r="38" spans="2:32" x14ac:dyDescent="0.25">
      <c r="B38" s="9" t="s">
        <v>396</v>
      </c>
      <c r="C38" s="10">
        <v>-50596.84</v>
      </c>
      <c r="D38" s="10">
        <v>-39022.92</v>
      </c>
      <c r="E38" s="10">
        <v>-31610.09</v>
      </c>
      <c r="F38" s="10">
        <v>-25579.37</v>
      </c>
      <c r="G38" s="10">
        <v>-20956.349999999999</v>
      </c>
      <c r="H38" s="10">
        <v>-12670.07</v>
      </c>
      <c r="I38" s="10">
        <v>-5221.0600000000004</v>
      </c>
      <c r="J38" s="10">
        <v>185.119999999995</v>
      </c>
      <c r="K38" s="10">
        <v>5794.4899999999898</v>
      </c>
      <c r="L38" s="10">
        <v>13455.78</v>
      </c>
      <c r="M38" s="10">
        <v>24601.98</v>
      </c>
      <c r="N38" s="10">
        <v>91224.44</v>
      </c>
      <c r="O38" s="10">
        <v>114647.15</v>
      </c>
      <c r="P38" s="10">
        <v>133507.09</v>
      </c>
      <c r="Q38" s="10">
        <v>151635.75</v>
      </c>
      <c r="R38" s="10">
        <v>171459.93</v>
      </c>
      <c r="S38" s="10">
        <v>184600.71</v>
      </c>
      <c r="T38" s="10">
        <v>199842.55</v>
      </c>
      <c r="U38" s="10">
        <v>224568.76</v>
      </c>
      <c r="V38" s="10">
        <v>251904.5</v>
      </c>
      <c r="W38" s="10">
        <v>269295.37</v>
      </c>
      <c r="X38" s="10">
        <v>287954.33</v>
      </c>
      <c r="Y38" s="10">
        <v>318395.90000000002</v>
      </c>
      <c r="Z38" s="10">
        <v>346571.53</v>
      </c>
      <c r="AA38" s="10">
        <v>350230.66</v>
      </c>
      <c r="AB38" s="10">
        <v>361952.77</v>
      </c>
      <c r="AC38" s="10">
        <v>382892.61</v>
      </c>
      <c r="AD38" s="10">
        <v>338474.65</v>
      </c>
      <c r="AE38" s="10">
        <v>353418.18</v>
      </c>
      <c r="AF38" s="10">
        <v>299945</v>
      </c>
    </row>
    <row r="39" spans="2:32" x14ac:dyDescent="0.25">
      <c r="B39" s="9" t="s">
        <v>397</v>
      </c>
    </row>
    <row r="40" spans="2:32" x14ac:dyDescent="0.25">
      <c r="B40" s="9" t="s">
        <v>328</v>
      </c>
      <c r="C40" s="10">
        <v>683996.28</v>
      </c>
      <c r="D40" s="10">
        <v>678987.45</v>
      </c>
      <c r="E40" s="10">
        <v>673954.27</v>
      </c>
      <c r="F40" s="10">
        <v>669660.65</v>
      </c>
      <c r="G40" s="10">
        <v>663823.03</v>
      </c>
      <c r="H40" s="10">
        <v>658716.18000000005</v>
      </c>
      <c r="I40" s="10">
        <v>653584.53</v>
      </c>
      <c r="J40" s="10">
        <v>648427.93999999994</v>
      </c>
      <c r="K40" s="10">
        <v>643246.30000000005</v>
      </c>
      <c r="L40" s="10">
        <v>638039.48</v>
      </c>
      <c r="M40" s="10">
        <v>632807.37</v>
      </c>
      <c r="N40" s="10">
        <v>627549.84</v>
      </c>
      <c r="O40" s="10">
        <v>619217.92000000004</v>
      </c>
      <c r="P40" s="10">
        <v>610886</v>
      </c>
      <c r="Q40" s="10">
        <v>602554.07999999996</v>
      </c>
      <c r="R40" s="10">
        <v>594222.16</v>
      </c>
      <c r="S40" s="10">
        <v>585890.24</v>
      </c>
      <c r="T40" s="10">
        <v>577558.31999999995</v>
      </c>
      <c r="U40" s="10">
        <v>569226.4</v>
      </c>
      <c r="V40" s="10">
        <v>560894.48</v>
      </c>
      <c r="W40" s="10">
        <v>552562.56000000006</v>
      </c>
      <c r="X40" s="10">
        <v>544230.64</v>
      </c>
      <c r="Y40" s="10">
        <v>535898.72</v>
      </c>
      <c r="Z40" s="10">
        <v>527566.80000000005</v>
      </c>
      <c r="AA40" s="10">
        <v>527566.80000000005</v>
      </c>
      <c r="AB40" s="10">
        <v>527566.80000000005</v>
      </c>
      <c r="AC40" s="10">
        <v>527566.80000000005</v>
      </c>
      <c r="AD40" s="10">
        <v>527566.80000000005</v>
      </c>
      <c r="AE40" s="10">
        <v>527566.80000000005</v>
      </c>
      <c r="AF40" s="10">
        <v>519234.88</v>
      </c>
    </row>
    <row r="41" spans="2:32" x14ac:dyDescent="0.25">
      <c r="B41" s="9" t="s">
        <v>278</v>
      </c>
      <c r="AD41" s="10">
        <v>32385.759999999998</v>
      </c>
      <c r="AE41" s="10">
        <v>28907.279999999999</v>
      </c>
      <c r="AF41" s="10">
        <v>24559.18</v>
      </c>
    </row>
    <row r="42" spans="2:32" x14ac:dyDescent="0.25">
      <c r="B42" s="9" t="s">
        <v>329</v>
      </c>
      <c r="AD42" s="10">
        <v>46291.68</v>
      </c>
      <c r="AE42" s="10">
        <v>40875.040000000001</v>
      </c>
      <c r="AF42" s="10">
        <v>34104.239999999998</v>
      </c>
    </row>
    <row r="43" spans="2:32" x14ac:dyDescent="0.25">
      <c r="B43" s="9" t="s">
        <v>322</v>
      </c>
      <c r="AF43" s="10">
        <v>88200</v>
      </c>
    </row>
    <row r="44" spans="2:32" x14ac:dyDescent="0.25">
      <c r="B44" s="9" t="s">
        <v>399</v>
      </c>
      <c r="C44" s="10">
        <v>683996.28</v>
      </c>
      <c r="D44" s="10">
        <v>678987.45</v>
      </c>
      <c r="E44" s="10">
        <v>673954.27</v>
      </c>
      <c r="F44" s="10">
        <v>669660.65</v>
      </c>
      <c r="G44" s="10">
        <v>663823.03</v>
      </c>
      <c r="H44" s="10">
        <v>658716.18000000005</v>
      </c>
      <c r="I44" s="10">
        <v>653584.53</v>
      </c>
      <c r="J44" s="10">
        <v>648427.93999999994</v>
      </c>
      <c r="K44" s="10">
        <v>643246.30000000005</v>
      </c>
      <c r="L44" s="10">
        <v>638039.48</v>
      </c>
      <c r="M44" s="10">
        <v>632807.37</v>
      </c>
      <c r="N44" s="10">
        <v>627549.84</v>
      </c>
      <c r="O44" s="10">
        <v>619217.92000000004</v>
      </c>
      <c r="P44" s="10">
        <v>610886</v>
      </c>
      <c r="Q44" s="10">
        <v>602554.07999999996</v>
      </c>
      <c r="R44" s="10">
        <v>594222.16</v>
      </c>
      <c r="S44" s="10">
        <v>585890.24</v>
      </c>
      <c r="T44" s="10">
        <v>577558.31999999995</v>
      </c>
      <c r="U44" s="10">
        <v>569226.4</v>
      </c>
      <c r="V44" s="10">
        <v>560894.48</v>
      </c>
      <c r="W44" s="10">
        <v>552562.56000000006</v>
      </c>
      <c r="X44" s="10">
        <v>544230.64</v>
      </c>
      <c r="Y44" s="10">
        <v>535898.72</v>
      </c>
      <c r="Z44" s="10">
        <v>527566.80000000005</v>
      </c>
      <c r="AA44" s="10">
        <v>527566.80000000005</v>
      </c>
      <c r="AB44" s="10">
        <v>527566.80000000005</v>
      </c>
      <c r="AC44" s="10">
        <v>527566.80000000005</v>
      </c>
      <c r="AD44" s="10">
        <v>606244.24</v>
      </c>
      <c r="AE44" s="10">
        <v>597349.12</v>
      </c>
      <c r="AF44" s="10">
        <v>666098.30000000005</v>
      </c>
    </row>
    <row r="45" spans="2:32" x14ac:dyDescent="0.25">
      <c r="B45" s="9" t="s">
        <v>400</v>
      </c>
      <c r="C45" s="10">
        <v>633399.43999999994</v>
      </c>
      <c r="D45" s="10">
        <v>639964.53</v>
      </c>
      <c r="E45" s="10">
        <v>642344.18000000005</v>
      </c>
      <c r="F45" s="10">
        <v>644081.28</v>
      </c>
      <c r="G45" s="10">
        <v>642866.68000000005</v>
      </c>
      <c r="H45" s="10">
        <v>646046.11</v>
      </c>
      <c r="I45" s="10">
        <v>648363.47</v>
      </c>
      <c r="J45" s="10">
        <v>648613.06000000006</v>
      </c>
      <c r="K45" s="10">
        <v>649040.79</v>
      </c>
      <c r="L45" s="10">
        <v>651495.26</v>
      </c>
      <c r="M45" s="10">
        <v>657409.35</v>
      </c>
      <c r="N45" s="10">
        <v>718774.28</v>
      </c>
      <c r="O45" s="10">
        <v>733865.07</v>
      </c>
      <c r="P45" s="10">
        <v>744393.09</v>
      </c>
      <c r="Q45" s="10">
        <v>754189.83</v>
      </c>
      <c r="R45" s="10">
        <v>765682.09</v>
      </c>
      <c r="S45" s="10">
        <v>770490.95</v>
      </c>
      <c r="T45" s="10">
        <v>777400.87</v>
      </c>
      <c r="U45" s="10">
        <v>793795.16</v>
      </c>
      <c r="V45" s="10">
        <v>812798.98</v>
      </c>
      <c r="W45" s="10">
        <v>821857.93</v>
      </c>
      <c r="X45" s="10">
        <v>832184.97</v>
      </c>
      <c r="Y45" s="10">
        <v>854294.62</v>
      </c>
      <c r="Z45" s="10">
        <v>874138.33</v>
      </c>
      <c r="AA45" s="10">
        <v>877797.46</v>
      </c>
      <c r="AB45" s="10">
        <v>889519.57</v>
      </c>
      <c r="AC45" s="10">
        <v>910459.41</v>
      </c>
      <c r="AD45" s="10">
        <v>944718.89</v>
      </c>
      <c r="AE45" s="10">
        <v>950767.3</v>
      </c>
      <c r="AF45" s="10">
        <v>966043.3</v>
      </c>
    </row>
    <row r="46" spans="2:32" x14ac:dyDescent="0.25">
      <c r="B46" s="9" t="s">
        <v>283</v>
      </c>
    </row>
    <row r="47" spans="2:32" x14ac:dyDescent="0.25">
      <c r="B47" s="9" t="s">
        <v>300</v>
      </c>
      <c r="AA47" s="10">
        <v>-1200</v>
      </c>
      <c r="AB47" s="10">
        <v>-1200</v>
      </c>
      <c r="AC47" s="10">
        <v>-1200</v>
      </c>
      <c r="AD47" s="10">
        <v>-10400</v>
      </c>
      <c r="AE47" s="10">
        <v>-10400</v>
      </c>
      <c r="AF47" s="10">
        <v>18100</v>
      </c>
    </row>
    <row r="48" spans="2:32" x14ac:dyDescent="0.25">
      <c r="B48" s="9" t="s">
        <v>129</v>
      </c>
      <c r="C48" s="10">
        <v>-433347.88</v>
      </c>
      <c r="D48" s="10">
        <v>-433347.88</v>
      </c>
      <c r="E48" s="10">
        <v>-433347.88</v>
      </c>
      <c r="F48" s="10">
        <v>-433347.88</v>
      </c>
      <c r="G48" s="10">
        <v>-433347.88</v>
      </c>
      <c r="H48" s="10">
        <v>-433347.88</v>
      </c>
      <c r="I48" s="10">
        <v>-433347.88</v>
      </c>
      <c r="J48" s="10">
        <v>-433347.88</v>
      </c>
      <c r="K48" s="10">
        <v>-433347.88</v>
      </c>
      <c r="L48" s="10">
        <v>-433347.88</v>
      </c>
      <c r="M48" s="10">
        <v>-433347.88</v>
      </c>
      <c r="N48" s="10">
        <v>-433347.88</v>
      </c>
      <c r="O48" s="10">
        <v>-517086.27</v>
      </c>
      <c r="P48" s="10">
        <v>-517086.27</v>
      </c>
      <c r="Q48" s="10">
        <v>-517086.27</v>
      </c>
      <c r="R48" s="10">
        <v>-517086.27</v>
      </c>
      <c r="S48" s="10">
        <v>-517086.27</v>
      </c>
      <c r="T48" s="10">
        <v>-517086.27</v>
      </c>
      <c r="U48" s="10">
        <v>-517086.27</v>
      </c>
      <c r="V48" s="10">
        <v>-517086.27</v>
      </c>
      <c r="W48" s="10">
        <v>-517086.27</v>
      </c>
      <c r="X48" s="10">
        <v>-517086.27</v>
      </c>
      <c r="Y48" s="10">
        <v>-517086.27</v>
      </c>
      <c r="Z48" s="10">
        <v>-517086.27</v>
      </c>
      <c r="AA48" s="10">
        <v>-649563.66</v>
      </c>
      <c r="AB48" s="10">
        <v>-649563.66</v>
      </c>
      <c r="AC48" s="10">
        <v>-649563.66</v>
      </c>
      <c r="AD48" s="10">
        <v>-649563.66</v>
      </c>
      <c r="AE48" s="10">
        <v>-649563.66</v>
      </c>
      <c r="AF48" s="10">
        <v>-649563.66</v>
      </c>
    </row>
    <row r="49" spans="2:32" x14ac:dyDescent="0.25">
      <c r="B49" s="9" t="s">
        <v>290</v>
      </c>
      <c r="C49" s="10">
        <v>-6757.84</v>
      </c>
      <c r="D49" s="10">
        <v>-13813.01</v>
      </c>
      <c r="E49" s="10">
        <v>-28572.63</v>
      </c>
      <c r="F49" s="10">
        <v>-28500.27</v>
      </c>
      <c r="G49" s="10">
        <v>-25274.6</v>
      </c>
      <c r="H49" s="10">
        <v>-19404.169999999998</v>
      </c>
      <c r="I49" s="10">
        <v>-17458.95</v>
      </c>
      <c r="J49" s="10">
        <v>-27465.74</v>
      </c>
      <c r="K49" s="10">
        <v>-26796.16</v>
      </c>
      <c r="L49" s="10">
        <v>-27138.18</v>
      </c>
      <c r="M49" s="10">
        <v>-29112.71</v>
      </c>
      <c r="N49" s="10">
        <v>-83738.39</v>
      </c>
      <c r="O49" s="10">
        <v>-24825.74</v>
      </c>
      <c r="P49" s="10">
        <v>-37585.19</v>
      </c>
      <c r="Q49" s="10">
        <v>-43127.9</v>
      </c>
      <c r="R49" s="10">
        <v>-49043.24</v>
      </c>
      <c r="S49" s="10">
        <v>-49404.06</v>
      </c>
      <c r="T49" s="10">
        <v>-52566.6</v>
      </c>
      <c r="U49" s="10">
        <v>-61538.879999999997</v>
      </c>
      <c r="V49" s="10">
        <v>-89162.71</v>
      </c>
      <c r="W49" s="10">
        <v>-99043.93</v>
      </c>
      <c r="X49" s="10">
        <v>-110961.38</v>
      </c>
      <c r="Y49" s="10">
        <v>-127198.47</v>
      </c>
      <c r="Z49" s="10">
        <v>-132477.39000000001</v>
      </c>
      <c r="AA49" s="10">
        <v>-21106.12</v>
      </c>
      <c r="AB49" s="10">
        <v>-30147.55</v>
      </c>
      <c r="AC49" s="10">
        <v>-53044.09</v>
      </c>
      <c r="AD49" s="10">
        <v>-71644.320000000007</v>
      </c>
      <c r="AE49" s="10">
        <v>-74449.78</v>
      </c>
      <c r="AF49" s="10">
        <v>-92119.74</v>
      </c>
    </row>
    <row r="50" spans="2:32" x14ac:dyDescent="0.25">
      <c r="B50" s="9" t="s">
        <v>402</v>
      </c>
      <c r="C50" s="10">
        <v>-440105.72</v>
      </c>
      <c r="D50" s="10">
        <v>-447160.89</v>
      </c>
      <c r="E50" s="10">
        <v>-461920.51</v>
      </c>
      <c r="F50" s="10">
        <v>-461848.15</v>
      </c>
      <c r="G50" s="10">
        <v>-458622.48</v>
      </c>
      <c r="H50" s="10">
        <v>-452752.05</v>
      </c>
      <c r="I50" s="10">
        <v>-450806.83</v>
      </c>
      <c r="J50" s="10">
        <v>-460813.62</v>
      </c>
      <c r="K50" s="10">
        <v>-460144.04</v>
      </c>
      <c r="L50" s="10">
        <v>-460486.06</v>
      </c>
      <c r="M50" s="10">
        <v>-462460.59</v>
      </c>
      <c r="N50" s="10">
        <v>-517086.27</v>
      </c>
      <c r="O50" s="10">
        <v>-541912.01</v>
      </c>
      <c r="P50" s="10">
        <v>-554671.46</v>
      </c>
      <c r="Q50" s="10">
        <v>-560214.17000000004</v>
      </c>
      <c r="R50" s="10">
        <v>-566129.51</v>
      </c>
      <c r="S50" s="10">
        <v>-566490.32999999996</v>
      </c>
      <c r="T50" s="10">
        <v>-569652.87</v>
      </c>
      <c r="U50" s="10">
        <v>-578625.15</v>
      </c>
      <c r="V50" s="10">
        <v>-606248.98</v>
      </c>
      <c r="W50" s="10">
        <v>-616130.19999999995</v>
      </c>
      <c r="X50" s="10">
        <v>-628047.65</v>
      </c>
      <c r="Y50" s="10">
        <v>-644284.74</v>
      </c>
      <c r="Z50" s="10">
        <v>-649563.66</v>
      </c>
      <c r="AA50" s="10">
        <v>-671869.78</v>
      </c>
      <c r="AB50" s="10">
        <v>-680911.21</v>
      </c>
      <c r="AC50" s="10">
        <v>-703807.75</v>
      </c>
      <c r="AD50" s="10">
        <v>-731607.98</v>
      </c>
      <c r="AE50" s="10">
        <v>-734413.44</v>
      </c>
      <c r="AF50" s="10">
        <v>-723583.4</v>
      </c>
    </row>
    <row r="51" spans="2:32" x14ac:dyDescent="0.25">
      <c r="B51" s="9" t="s">
        <v>403</v>
      </c>
      <c r="C51" s="10">
        <v>193293.72</v>
      </c>
      <c r="D51" s="10">
        <v>192803.64</v>
      </c>
      <c r="E51" s="10">
        <v>180423.67</v>
      </c>
      <c r="F51" s="10">
        <v>182233.13</v>
      </c>
      <c r="G51" s="10">
        <v>184244.2</v>
      </c>
      <c r="H51" s="10">
        <v>193294.06</v>
      </c>
      <c r="I51" s="10">
        <v>197556.64</v>
      </c>
      <c r="J51" s="10">
        <v>187799.44</v>
      </c>
      <c r="K51" s="10">
        <v>188896.75</v>
      </c>
      <c r="L51" s="10">
        <v>191009.2</v>
      </c>
      <c r="M51" s="10">
        <v>194948.76</v>
      </c>
      <c r="N51" s="10">
        <v>201688.01</v>
      </c>
      <c r="O51" s="10">
        <v>191953.06</v>
      </c>
      <c r="P51" s="10">
        <v>189721.63</v>
      </c>
      <c r="Q51" s="10">
        <v>193975.66</v>
      </c>
      <c r="R51" s="10">
        <v>199552.58</v>
      </c>
      <c r="S51" s="10">
        <v>204000.62</v>
      </c>
      <c r="T51" s="10">
        <v>207748</v>
      </c>
      <c r="U51" s="10">
        <v>215170.01</v>
      </c>
      <c r="V51" s="10">
        <v>206550</v>
      </c>
      <c r="W51" s="10">
        <v>205727.73</v>
      </c>
      <c r="X51" s="10">
        <v>204137.32</v>
      </c>
      <c r="Y51" s="10">
        <v>210009.88</v>
      </c>
      <c r="Z51" s="10">
        <v>224574.67</v>
      </c>
      <c r="AA51" s="10">
        <v>205927.67999999999</v>
      </c>
      <c r="AB51" s="10">
        <v>208608.36</v>
      </c>
      <c r="AC51" s="10">
        <v>206651.66</v>
      </c>
      <c r="AD51" s="10">
        <v>213110.91</v>
      </c>
      <c r="AE51" s="10">
        <v>216353.86</v>
      </c>
      <c r="AF51" s="10">
        <v>242459.9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AL61"/>
  <sheetViews>
    <sheetView showGridLines="0" zoomScale="85" zoomScaleNormal="85" workbookViewId="0">
      <pane xSplit="3" ySplit="8" topLeftCell="O9" activePane="bottomRight" state="frozen"/>
      <selection activeCell="B51" sqref="B51"/>
      <selection pane="topRight" activeCell="B51" sqref="B51"/>
      <selection pane="bottomLeft" activeCell="B51" sqref="B51"/>
      <selection pane="bottomRight" activeCell="AK13" sqref="AK13"/>
    </sheetView>
  </sheetViews>
  <sheetFormatPr defaultColWidth="8.7109375" defaultRowHeight="15" x14ac:dyDescent="0.25"/>
  <cols>
    <col min="1" max="1" width="8.7109375" style="12"/>
    <col min="2" max="2" width="31.140625" style="12" customWidth="1"/>
    <col min="3" max="3" width="10.85546875" style="12" bestFit="1" customWidth="1"/>
    <col min="4" max="33" width="9.5703125" style="12" customWidth="1"/>
    <col min="34" max="34" width="2" style="12" customWidth="1"/>
    <col min="35" max="37" width="12" style="12" customWidth="1"/>
    <col min="38" max="16384" width="8.7109375" style="12"/>
  </cols>
  <sheetData>
    <row r="1" spans="2:38" s="60" customFormat="1" ht="12.75" x14ac:dyDescent="0.2">
      <c r="B1" s="59"/>
    </row>
    <row r="2" spans="2:38" s="57" customFormat="1" ht="21.75" thickBot="1" x14ac:dyDescent="0.4">
      <c r="B2" s="61" t="s">
        <v>408</v>
      </c>
    </row>
    <row r="3" spans="2:38" x14ac:dyDescent="0.25">
      <c r="B3" s="63"/>
      <c r="C3" s="63"/>
    </row>
    <row r="4" spans="2:38" x14ac:dyDescent="0.25">
      <c r="B4" s="64"/>
      <c r="C4" s="64"/>
    </row>
    <row r="5" spans="2:38" x14ac:dyDescent="0.25">
      <c r="B5" s="64"/>
      <c r="C5" s="64"/>
    </row>
    <row r="6" spans="2:38" ht="15.75" thickBot="1" x14ac:dyDescent="0.3">
      <c r="B6" s="64"/>
      <c r="C6" s="64"/>
    </row>
    <row r="7" spans="2:38" ht="15.75" thickBot="1" x14ac:dyDescent="0.3">
      <c r="B7" s="49" t="s">
        <v>0</v>
      </c>
      <c r="C7" s="50" t="s">
        <v>1</v>
      </c>
      <c r="D7" s="51" t="s">
        <v>2</v>
      </c>
      <c r="E7" s="51" t="s">
        <v>3</v>
      </c>
      <c r="F7" s="51" t="s">
        <v>4</v>
      </c>
      <c r="G7" s="51" t="s">
        <v>5</v>
      </c>
      <c r="H7" s="51" t="s">
        <v>6</v>
      </c>
      <c r="I7" s="51" t="s">
        <v>7</v>
      </c>
      <c r="J7" s="51" t="s">
        <v>8</v>
      </c>
      <c r="K7" s="51" t="s">
        <v>9</v>
      </c>
      <c r="L7" s="51" t="s">
        <v>10</v>
      </c>
      <c r="M7" s="51" t="s">
        <v>11</v>
      </c>
      <c r="N7" s="51" t="s">
        <v>12</v>
      </c>
      <c r="O7" s="51" t="s">
        <v>13</v>
      </c>
      <c r="P7" s="51" t="s">
        <v>14</v>
      </c>
      <c r="Q7" s="51" t="s">
        <v>15</v>
      </c>
      <c r="R7" s="51" t="s">
        <v>16</v>
      </c>
      <c r="S7" s="51" t="s">
        <v>17</v>
      </c>
      <c r="T7" s="51" t="s">
        <v>18</v>
      </c>
      <c r="U7" s="51" t="s">
        <v>19</v>
      </c>
      <c r="V7" s="51" t="s">
        <v>20</v>
      </c>
      <c r="W7" s="51" t="s">
        <v>21</v>
      </c>
      <c r="X7" s="51" t="s">
        <v>22</v>
      </c>
      <c r="Y7" s="51" t="s">
        <v>23</v>
      </c>
      <c r="Z7" s="51" t="s">
        <v>24</v>
      </c>
      <c r="AA7" s="51" t="s">
        <v>25</v>
      </c>
      <c r="AB7" s="51" t="s">
        <v>26</v>
      </c>
      <c r="AC7" s="51" t="s">
        <v>27</v>
      </c>
      <c r="AD7" s="51" t="s">
        <v>28</v>
      </c>
      <c r="AE7" s="51" t="s">
        <v>29</v>
      </c>
      <c r="AF7" s="51" t="s">
        <v>30</v>
      </c>
      <c r="AG7" s="52" t="s">
        <v>31</v>
      </c>
      <c r="AH7" s="13"/>
      <c r="AI7" s="53" t="s">
        <v>32</v>
      </c>
      <c r="AJ7" s="54" t="s">
        <v>33</v>
      </c>
      <c r="AK7" s="54" t="s">
        <v>34</v>
      </c>
      <c r="AL7" s="55" t="s">
        <v>35</v>
      </c>
    </row>
    <row r="8" spans="2:38" x14ac:dyDescent="0.25">
      <c r="B8" s="33" t="s">
        <v>36</v>
      </c>
      <c r="C8" s="34"/>
      <c r="D8" s="35">
        <v>2024</v>
      </c>
      <c r="E8" s="35">
        <v>2024</v>
      </c>
      <c r="F8" s="35">
        <v>2024</v>
      </c>
      <c r="G8" s="35">
        <v>2024</v>
      </c>
      <c r="H8" s="35">
        <v>2024</v>
      </c>
      <c r="I8" s="35">
        <v>2024</v>
      </c>
      <c r="J8" s="35">
        <v>2024</v>
      </c>
      <c r="K8" s="35">
        <v>2024</v>
      </c>
      <c r="L8" s="35">
        <v>2024</v>
      </c>
      <c r="M8" s="35">
        <v>2024</v>
      </c>
      <c r="N8" s="35">
        <v>2024</v>
      </c>
      <c r="O8" s="35">
        <v>2024</v>
      </c>
      <c r="P8" s="35">
        <v>2025</v>
      </c>
      <c r="Q8" s="35">
        <v>2025</v>
      </c>
      <c r="R8" s="35">
        <v>2025</v>
      </c>
      <c r="S8" s="35">
        <v>2025</v>
      </c>
      <c r="T8" s="35">
        <v>2025</v>
      </c>
      <c r="U8" s="35">
        <v>2025</v>
      </c>
      <c r="V8" s="35">
        <v>2025</v>
      </c>
      <c r="W8" s="35">
        <v>2025</v>
      </c>
      <c r="X8" s="35">
        <v>2025</v>
      </c>
      <c r="Y8" s="35">
        <v>2025</v>
      </c>
      <c r="Z8" s="35">
        <v>2025</v>
      </c>
      <c r="AA8" s="35">
        <v>2025</v>
      </c>
      <c r="AB8" s="35">
        <v>2026</v>
      </c>
      <c r="AC8" s="35">
        <v>2026</v>
      </c>
      <c r="AD8" s="35">
        <v>2026</v>
      </c>
      <c r="AE8" s="35">
        <v>2026</v>
      </c>
      <c r="AF8" s="35">
        <v>2026</v>
      </c>
      <c r="AG8" s="35">
        <v>2026</v>
      </c>
    </row>
    <row r="10" spans="2:38" x14ac:dyDescent="0.25">
      <c r="B10" s="14" t="s">
        <v>89</v>
      </c>
      <c r="C10" s="18"/>
      <c r="AI10" s="15"/>
      <c r="AJ10" s="15"/>
      <c r="AK10" s="15"/>
    </row>
    <row r="11" spans="2:38" x14ac:dyDescent="0.25">
      <c r="B11" s="42" t="s">
        <v>90</v>
      </c>
      <c r="C11" s="25">
        <v>10001</v>
      </c>
      <c r="D11" s="15">
        <f>SUM('DB BS'!C7,'DB BS'!C8,'DB BS'!C9,'DB BS'!C10,'DB BS'!C11,'DB BS'!C12,'DBLP BS'!C7,'DBLP BS'!C8,'DBLP BS'!C9,'DBRN BS'!C7,'DBRN BS'!C8,'DBRN BS'!C9,'DBW BS'!C7,'DBW BS'!C8,'DBW BS'!C9,'DBWFB BS'!C7,'DBWFB BS'!C8,'DBWFB BS'!C9)</f>
        <v>327471.80000000005</v>
      </c>
      <c r="E11" s="15">
        <f>SUM('DB BS'!D7,'DB BS'!D8,'DB BS'!D9,'DB BS'!D10,'DB BS'!D11,'DB BS'!D12,'DBLP BS'!D7,'DBLP BS'!D8,'DBLP BS'!D9,'DBRN BS'!D7,'DBRN BS'!D8,'DBRN BS'!D9,'DBW BS'!D7,'DBW BS'!D8,'DBW BS'!D9,'DBWFB BS'!D7,'DBWFB BS'!D8,'DBWFB BS'!D9)</f>
        <v>343311.14</v>
      </c>
      <c r="F11" s="15">
        <f>SUM('DB BS'!E7,'DB BS'!E8,'DB BS'!E9,'DB BS'!E10,'DB BS'!E11,'DB BS'!E12,'DBLP BS'!E7,'DBLP BS'!E8,'DBLP BS'!E9,'DBRN BS'!E7,'DBRN BS'!E8,'DBRN BS'!E9,'DBW BS'!E7,'DBW BS'!E8,'DBW BS'!E9,'DBWFB BS'!E7,'DBWFB BS'!E8,'DBWFB BS'!E9)</f>
        <v>257371.21999999997</v>
      </c>
      <c r="G11" s="15">
        <f>SUM('DB BS'!F7,'DB BS'!F8,'DB BS'!F9,'DB BS'!F10,'DB BS'!F11,'DB BS'!F12,'DBLP BS'!F7,'DBLP BS'!F8,'DBLP BS'!F9,'DBRN BS'!F7,'DBRN BS'!F8,'DBRN BS'!F9,'DBW BS'!F7,'DBW BS'!F8,'DBW BS'!F9,'DBWFB BS'!F7,'DBWFB BS'!F8,'DBWFB BS'!F9)</f>
        <v>260378.75999999998</v>
      </c>
      <c r="H11" s="15">
        <f>SUM('DB BS'!G7,'DB BS'!G8,'DB BS'!G9,'DB BS'!G10,'DB BS'!G11,'DB BS'!G12,'DBLP BS'!G7,'DBLP BS'!G8,'DBLP BS'!G9,'DBRN BS'!G7,'DBRN BS'!G8,'DBRN BS'!G9,'DBW BS'!G7,'DBW BS'!G8,'DBW BS'!G9,'DBWFB BS'!G7,'DBWFB BS'!G8,'DBWFB BS'!G9)</f>
        <v>289532.98</v>
      </c>
      <c r="I11" s="15">
        <f>SUM('DB BS'!H7,'DB BS'!H8,'DB BS'!H9,'DB BS'!H10,'DB BS'!H11,'DB BS'!H12,'DBLP BS'!H7,'DBLP BS'!H8,'DBLP BS'!H9,'DBRN BS'!H7,'DBRN BS'!H8,'DBRN BS'!H9,'DBW BS'!H7,'DBW BS'!H8,'DBW BS'!H9,'DBWFB BS'!H7,'DBWFB BS'!H8,'DBWFB BS'!H9)</f>
        <v>337354.93</v>
      </c>
      <c r="J11" s="15">
        <f>SUM('DB BS'!I7,'DB BS'!I8,'DB BS'!I9,'DB BS'!I10,'DB BS'!I11,'DB BS'!I12,'DBLP BS'!I7,'DBLP BS'!I8,'DBLP BS'!I9,'DBRN BS'!I7,'DBRN BS'!I8,'DBRN BS'!I9,'DBW BS'!I7,'DBW BS'!I8,'DBW BS'!I9,'DBWFB BS'!I7,'DBWFB BS'!I8,'DBWFB BS'!I9)</f>
        <v>335386.17</v>
      </c>
      <c r="K11" s="15">
        <f>SUM('DB BS'!J7,'DB BS'!J8,'DB BS'!J9,'DB BS'!J10,'DB BS'!J11,'DB BS'!J12,'DBLP BS'!J7,'DBLP BS'!J8,'DBLP BS'!J9,'DBRN BS'!J7,'DBRN BS'!J8,'DBRN BS'!J9,'DBW BS'!J7,'DBW BS'!J8,'DBW BS'!J9,'DBWFB BS'!J7,'DBWFB BS'!J8,'DBWFB BS'!J9)</f>
        <v>323488.53999999998</v>
      </c>
      <c r="L11" s="15">
        <f>SUM('DB BS'!K7,'DB BS'!K8,'DB BS'!K9,'DB BS'!K10,'DB BS'!K11,'DB BS'!K12,'DBLP BS'!K7,'DBLP BS'!K8,'DBLP BS'!K9,'DBRN BS'!K7,'DBRN BS'!K8,'DBRN BS'!K9,'DBW BS'!K7,'DBW BS'!K8,'DBW BS'!K9,'DBWFB BS'!K7,'DBWFB BS'!K8,'DBWFB BS'!K9)</f>
        <v>314577.93</v>
      </c>
      <c r="M11" s="15">
        <f>SUM('DB BS'!L7,'DB BS'!L8,'DB BS'!L9,'DB BS'!L10,'DB BS'!L11,'DB BS'!L12,'DBLP BS'!L7,'DBLP BS'!L8,'DBLP BS'!L9,'DBRN BS'!L7,'DBRN BS'!L8,'DBRN BS'!L9,'DBW BS'!L7,'DBW BS'!L8,'DBW BS'!L9,'DBWFB BS'!L7,'DBWFB BS'!L8,'DBWFB BS'!L9)</f>
        <v>311946.31</v>
      </c>
      <c r="N11" s="15">
        <f>SUM('DB BS'!M7,'DB BS'!M8,'DB BS'!M9,'DB BS'!M10,'DB BS'!M11,'DB BS'!M12,'DBLP BS'!M7,'DBLP BS'!M8,'DBLP BS'!M9,'DBRN BS'!M7,'DBRN BS'!M8,'DBRN BS'!M9,'DBW BS'!M7,'DBW BS'!M8,'DBW BS'!M9,'DBWFB BS'!M7,'DBWFB BS'!M8,'DBWFB BS'!M9)</f>
        <v>338122.62</v>
      </c>
      <c r="O11" s="15">
        <f>SUM('DB BS'!N7,'DB BS'!N8,'DB BS'!N9,'DB BS'!N10,'DB BS'!N11,'DB BS'!N12,'DBLP BS'!N7,'DBLP BS'!N8,'DBLP BS'!N9,'DBRN BS'!N7,'DBRN BS'!N8,'DBRN BS'!N9,'DBW BS'!N7,'DBW BS'!N8,'DBW BS'!N9,'DBWFB BS'!N7,'DBWFB BS'!N8,'DBWFB BS'!N9)</f>
        <v>291047.28000000003</v>
      </c>
      <c r="P11" s="15">
        <f>SUM('DB BS'!O7,'DB BS'!O8,'DB BS'!O9,'DB BS'!O10,'DB BS'!O11,'DB BS'!O12,'DBLP BS'!O7,'DBLP BS'!O8,'DBLP BS'!O9,'DBRN BS'!O7,'DBRN BS'!O8,'DBRN BS'!O9,'DBW BS'!O7,'DBW BS'!O8,'DBW BS'!O9,'DBWFB BS'!O7,'DBWFB BS'!O8,'DBWFB BS'!O9)</f>
        <v>229074.99000000002</v>
      </c>
      <c r="Q11" s="15">
        <f>SUM('DB BS'!P7,'DB BS'!P8,'DB BS'!P9,'DB BS'!P10,'DB BS'!P11,'DB BS'!P12,'DBLP BS'!P7,'DBLP BS'!P8,'DBLP BS'!P9,'DBRN BS'!P7,'DBRN BS'!P8,'DBRN BS'!P9,'DBW BS'!P7,'DBW BS'!P8,'DBW BS'!P9,'DBWFB BS'!P7,'DBWFB BS'!P8,'DBWFB BS'!P9)</f>
        <v>204624.21</v>
      </c>
      <c r="R11" s="15">
        <f>SUM('DB BS'!Q7,'DB BS'!Q8,'DB BS'!Q9,'DB BS'!Q10,'DB BS'!Q11,'DB BS'!Q12,'DBLP BS'!Q7,'DBLP BS'!Q8,'DBLP BS'!Q9,'DBRN BS'!Q7,'DBRN BS'!Q8,'DBRN BS'!Q9,'DBW BS'!Q7,'DBW BS'!Q8,'DBW BS'!Q9,'DBWFB BS'!Q7,'DBWFB BS'!Q8,'DBWFB BS'!Q9)</f>
        <v>286911.28999999998</v>
      </c>
      <c r="S11" s="15">
        <f>SUM('DB BS'!R7,'DB BS'!R8,'DB BS'!R9,'DB BS'!R10,'DB BS'!R11,'DB BS'!R12,'DBLP BS'!R7,'DBLP BS'!R8,'DBLP BS'!R9,'DBRN BS'!R7,'DBRN BS'!R8,'DBRN BS'!R9,'DBW BS'!R7,'DBW BS'!R8,'DBW BS'!R9,'DBWFB BS'!R7,'DBWFB BS'!R8,'DBWFB BS'!R9)</f>
        <v>293595.54000000004</v>
      </c>
      <c r="T11" s="15">
        <f>SUM('DB BS'!S7,'DB BS'!S8,'DB BS'!S9,'DB BS'!S10,'DB BS'!S11,'DB BS'!S12,'DBLP BS'!S7,'DBLP BS'!S8,'DBLP BS'!S9,'DBRN BS'!S7,'DBRN BS'!S8,'DBRN BS'!S9,'DBW BS'!S7,'DBW BS'!S8,'DBW BS'!S9,'DBWFB BS'!S7,'DBWFB BS'!S8,'DBWFB BS'!S9)</f>
        <v>366866.12999999995</v>
      </c>
      <c r="U11" s="15">
        <f>SUM('DB BS'!T7,'DB BS'!T8,'DB BS'!T9,'DB BS'!T10,'DB BS'!T11,'DB BS'!T12,'DBLP BS'!T7,'DBLP BS'!T8,'DBLP BS'!T9,'DBRN BS'!T7,'DBRN BS'!T8,'DBRN BS'!T9,'DBW BS'!T7,'DBW BS'!T8,'DBW BS'!T9,'DBWFB BS'!T7,'DBWFB BS'!T8,'DBWFB BS'!T9)</f>
        <v>415499.67</v>
      </c>
      <c r="V11" s="15">
        <f>SUM('DB BS'!U7,'DB BS'!U8,'DB BS'!U9,'DB BS'!U10,'DB BS'!U11,'DB BS'!U12,'DBLP BS'!U7,'DBLP BS'!U8,'DBLP BS'!U9,'DBRN BS'!U7,'DBRN BS'!U8,'DBRN BS'!U9,'DBW BS'!U7,'DBW BS'!U8,'DBW BS'!U9,'DBWFB BS'!U7,'DBWFB BS'!U8,'DBWFB BS'!U9)</f>
        <v>423871.69999999995</v>
      </c>
      <c r="W11" s="15">
        <f>SUM('DB BS'!V7,'DB BS'!V8,'DB BS'!V9,'DB BS'!V10,'DB BS'!V11,'DB BS'!V12,'DBLP BS'!V7,'DBLP BS'!V8,'DBLP BS'!V9,'DBRN BS'!V7,'DBRN BS'!V8,'DBRN BS'!V9,'DBW BS'!V7,'DBW BS'!V8,'DBW BS'!V9,'DBWFB BS'!V7,'DBWFB BS'!V8,'DBWFB BS'!V9)</f>
        <v>379106.82999999996</v>
      </c>
      <c r="X11" s="15">
        <f>SUM('DB BS'!W7,'DB BS'!W8,'DB BS'!W9,'DB BS'!W10,'DB BS'!W11,'DB BS'!W12,'DBLP BS'!W7,'DBLP BS'!W8,'DBLP BS'!W9,'DBRN BS'!W7,'DBRN BS'!W8,'DBRN BS'!W9,'DBW BS'!W7,'DBW BS'!W8,'DBW BS'!W9,'DBWFB BS'!W7,'DBWFB BS'!W8,'DBWFB BS'!W9)</f>
        <v>381079.26999999996</v>
      </c>
      <c r="Y11" s="15">
        <f>SUM('DB BS'!X7,'DB BS'!X8,'DB BS'!X9,'DB BS'!X10,'DB BS'!X11,'DB BS'!X12,'DBLP BS'!X7,'DBLP BS'!X8,'DBLP BS'!X9,'DBRN BS'!X7,'DBRN BS'!X8,'DBRN BS'!X9,'DBW BS'!X7,'DBW BS'!X8,'DBW BS'!X9,'DBWFB BS'!X7,'DBWFB BS'!X8,'DBWFB BS'!X9)</f>
        <v>344091.90000000008</v>
      </c>
      <c r="Z11" s="15">
        <f>SUM('DB BS'!Y7,'DB BS'!Y8,'DB BS'!Y9,'DB BS'!Y10,'DB BS'!Y11,'DB BS'!Y12,'DBLP BS'!Y7,'DBLP BS'!Y8,'DBLP BS'!Y9,'DBRN BS'!Y7,'DBRN BS'!Y8,'DBRN BS'!Y9,'DBW BS'!Y7,'DBW BS'!Y8,'DBW BS'!Y9,'DBWFB BS'!Y7,'DBWFB BS'!Y8,'DBWFB BS'!Y9)</f>
        <v>380702.87</v>
      </c>
      <c r="AA11" s="15">
        <f>SUM('DB BS'!Z7,'DB BS'!Z8,'DB BS'!Z9,'DB BS'!Z10,'DB BS'!Z11,'DB BS'!Z12,'DBLP BS'!Z7,'DBLP BS'!Z8,'DBLP BS'!Z9,'DBRN BS'!Z7,'DBRN BS'!Z8,'DBRN BS'!Z9,'DBW BS'!Z7,'DBW BS'!Z8,'DBW BS'!Z9,'DBWFB BS'!Z7,'DBWFB BS'!Z8,'DBWFB BS'!Z9)</f>
        <v>433403.81000000006</v>
      </c>
      <c r="AB11" s="15">
        <f>SUM('DB BS'!AA7,'DB BS'!AA8,'DB BS'!AA9,'DB BS'!AA10,'DB BS'!AA11,'DB BS'!AA12,'DBLP BS'!AA7,'DBLP BS'!AA8,'DBLP BS'!AA9,'DBRN BS'!AA7,'DBRN BS'!AA8,'DBRN BS'!AA9,'DBW BS'!AA7,'DBW BS'!AA8,'DBW BS'!AA9,'DBWFB BS'!AA7,'DBWFB BS'!AA8,'DBWFB BS'!AA9)</f>
        <v>343028.83000000007</v>
      </c>
      <c r="AC11" s="15">
        <f>SUM('DB BS'!AB7,'DB BS'!AB8,'DB BS'!AB9,'DB BS'!AB10,'DB BS'!AB11,'DB BS'!AB12,'DBLP BS'!AB7,'DBLP BS'!AB8,'DBLP BS'!AB9,'DBRN BS'!AB7,'DBRN BS'!AB8,'DBRN BS'!AB9,'DBW BS'!AB7,'DBW BS'!AB8,'DBW BS'!AB9,'DBWFB BS'!AB7,'DBWFB BS'!AB8,'DBWFB BS'!AB9)</f>
        <v>324657.7</v>
      </c>
      <c r="AD11" s="15">
        <f>SUM('DB BS'!AC7,'DB BS'!AC8,'DB BS'!AC9,'DB BS'!AC10,'DB BS'!AC11,'DB BS'!AC12,'DBLP BS'!AC7,'DBLP BS'!AC8,'DBLP BS'!AC9,'DBRN BS'!AC7,'DBRN BS'!AC8,'DBRN BS'!AC9,'DBW BS'!AC7,'DBW BS'!AC8,'DBW BS'!AC9,'DBWFB BS'!AC7,'DBWFB BS'!AC8,'DBWFB BS'!AC9)</f>
        <v>174565.56999999998</v>
      </c>
      <c r="AE11" s="15">
        <f>SUM('DB BS'!AD7,'DB BS'!AD8,'DB BS'!AD9,'DB BS'!AD10,'DB BS'!AD11,'DB BS'!AD12,'DBLP BS'!AD7,'DBLP BS'!AD8,'DBLP BS'!AD9,'DBRN BS'!AD7,'DBRN BS'!AD8,'DBRN BS'!AD9,'DBW BS'!AD7,'DBW BS'!AD8,'DBW BS'!AD9,'DBWFB BS'!AD7,'DBWFB BS'!AD8,'DBWFB BS'!AD9)</f>
        <v>211607.77</v>
      </c>
      <c r="AF11" s="15">
        <f>SUM('DB BS'!AE7,'DB BS'!AE8,'DB BS'!AE9,'DB BS'!AE10,'DB BS'!AE11,'DB BS'!AE12,'DBLP BS'!AE7,'DBLP BS'!AE8,'DBLP BS'!AE9,'DBRN BS'!AE7,'DBRN BS'!AE8,'DBRN BS'!AE9,'DBW BS'!AE7,'DBW BS'!AE8,'DBW BS'!AE9,'DBWFB BS'!AE7,'DBWFB BS'!AE8,'DBWFB BS'!AE9)</f>
        <v>251163.16</v>
      </c>
      <c r="AG11" s="15">
        <f>SUM('DB BS'!AF7,'DB BS'!AF8,'DB BS'!AF9,'DB BS'!AF10,'DB BS'!AF11,'DB BS'!AF12,'DBLP BS'!AF7,'DBLP BS'!AF8,'DBLP BS'!AF9,'DBRN BS'!AF7,'DBRN BS'!AF8,'DBRN BS'!AF9,'DBW BS'!AF7,'DBW BS'!AF8,'DBW BS'!AF9,'DBWFB BS'!AF7,'DBWFB BS'!AF8,'DBWFB BS'!AF9)</f>
        <v>330546.82</v>
      </c>
      <c r="AI11" s="15">
        <f t="shared" ref="AI11:AI19" si="0">O11</f>
        <v>291047.28000000003</v>
      </c>
      <c r="AJ11" s="15">
        <f t="shared" ref="AJ11:AJ19" si="1">AA11</f>
        <v>433403.81000000006</v>
      </c>
      <c r="AK11" s="15">
        <f t="shared" ref="AK11:AK19" si="2">AG11</f>
        <v>330546.82</v>
      </c>
    </row>
    <row r="12" spans="2:38" x14ac:dyDescent="0.25">
      <c r="B12" s="42" t="s">
        <v>91</v>
      </c>
      <c r="C12" s="25">
        <v>10002</v>
      </c>
      <c r="D12" s="15">
        <f>SUM('DB BS'!C16,'DB BS'!C29,'DBLP BS'!C13,'DBRN BS'!C22,'DBWFB BS'!C13)</f>
        <v>0</v>
      </c>
      <c r="E12" s="15">
        <f>SUM('DB BS'!D16,'DB BS'!D29,'DBLP BS'!D13,'DBRN BS'!D22,'DBWFB BS'!D13)</f>
        <v>0</v>
      </c>
      <c r="F12" s="15">
        <f>SUM('DB BS'!E16,'DB BS'!E29,'DBLP BS'!E13,'DBRN BS'!E22,'DBWFB BS'!E13)</f>
        <v>0</v>
      </c>
      <c r="G12" s="15">
        <f>SUM('DB BS'!F16,'DB BS'!F29,'DBLP BS'!F13,'DBRN BS'!F22,'DBWFB BS'!F13)</f>
        <v>0</v>
      </c>
      <c r="H12" s="15">
        <f>SUM('DB BS'!G16,'DB BS'!G29,'DBLP BS'!G13,'DBRN BS'!G22,'DBWFB BS'!G13)</f>
        <v>0</v>
      </c>
      <c r="I12" s="15">
        <f>SUM('DB BS'!H16,'DB BS'!H29,'DBLP BS'!H13,'DBRN BS'!H22,'DBWFB BS'!H13)</f>
        <v>0</v>
      </c>
      <c r="J12" s="15">
        <f>SUM('DB BS'!I16,'DB BS'!I29,'DBLP BS'!I13,'DBRN BS'!I22,'DBWFB BS'!I13)</f>
        <v>0</v>
      </c>
      <c r="K12" s="15">
        <f>SUM('DB BS'!J16,'DB BS'!J29,'DBLP BS'!J13,'DBRN BS'!J22,'DBWFB BS'!J13)</f>
        <v>0</v>
      </c>
      <c r="L12" s="15">
        <f>SUM('DB BS'!K16,'DB BS'!K29,'DBLP BS'!K13,'DBRN BS'!K22,'DBWFB BS'!K13)</f>
        <v>0</v>
      </c>
      <c r="M12" s="15">
        <f>SUM('DB BS'!L16,'DB BS'!L29,'DBLP BS'!L13,'DBRN BS'!L22,'DBWFB BS'!L13)</f>
        <v>0</v>
      </c>
      <c r="N12" s="15">
        <f>SUM('DB BS'!M16,'DB BS'!M29,'DBLP BS'!M13,'DBRN BS'!M22,'DBWFB BS'!M13)</f>
        <v>0</v>
      </c>
      <c r="O12" s="15">
        <f>SUM('DB BS'!N16,'DB BS'!N29,'DBLP BS'!N13,'DBRN BS'!N22,'DBWFB BS'!N13)</f>
        <v>0</v>
      </c>
      <c r="P12" s="15">
        <f>SUM('DB BS'!O16,'DB BS'!O29,'DBLP BS'!O13,'DBRN BS'!O22,'DBWFB BS'!O13)</f>
        <v>0</v>
      </c>
      <c r="Q12" s="15">
        <f>SUM('DB BS'!P16,'DB BS'!P29,'DBLP BS'!P13,'DBRN BS'!P22,'DBWFB BS'!P13)</f>
        <v>0</v>
      </c>
      <c r="R12" s="15">
        <f>SUM('DB BS'!Q16,'DB BS'!Q29,'DBLP BS'!Q13,'DBRN BS'!Q22,'DBWFB BS'!Q13)</f>
        <v>0</v>
      </c>
      <c r="S12" s="15">
        <f>SUM('DB BS'!R16,'DB BS'!R29,'DBLP BS'!R13,'DBRN BS'!R22,'DBWFB BS'!R13)</f>
        <v>0</v>
      </c>
      <c r="T12" s="15">
        <f>SUM('DB BS'!S16,'DB BS'!S29,'DBLP BS'!S13,'DBRN BS'!S22,'DBWFB BS'!S13)</f>
        <v>0</v>
      </c>
      <c r="U12" s="15">
        <f>SUM('DB BS'!T16,'DB BS'!T29,'DBLP BS'!T13,'DBRN BS'!T22,'DBWFB BS'!T13)</f>
        <v>0</v>
      </c>
      <c r="V12" s="15">
        <f>SUM('DB BS'!U16,'DB BS'!U29,'DBLP BS'!U13,'DBRN BS'!U22,'DBWFB BS'!U13)</f>
        <v>0</v>
      </c>
      <c r="W12" s="15">
        <f>SUM('DB BS'!V16,'DB BS'!V29,'DBLP BS'!V13,'DBRN BS'!V22,'DBWFB BS'!V13)</f>
        <v>0</v>
      </c>
      <c r="X12" s="15">
        <f>SUM('DB BS'!W16,'DB BS'!W29,'DBLP BS'!W13,'DBRN BS'!W22,'DBWFB BS'!W13)</f>
        <v>0</v>
      </c>
      <c r="Y12" s="15">
        <f>SUM('DB BS'!X16,'DB BS'!X29,'DBLP BS'!X13,'DBRN BS'!X22,'DBWFB BS'!X13)</f>
        <v>0</v>
      </c>
      <c r="Z12" s="15">
        <f>SUM('DB BS'!Y16,'DB BS'!Y29,'DBLP BS'!Y13,'DBRN BS'!Y22,'DBWFB BS'!Y13)</f>
        <v>0</v>
      </c>
      <c r="AA12" s="15">
        <f>SUM('DB BS'!Z16,'DB BS'!Z29,'DBLP BS'!Z13,'DBRN BS'!Z22,'DBWFB BS'!Z13)</f>
        <v>0</v>
      </c>
      <c r="AB12" s="15">
        <f>SUM('DB BS'!AA16,'DB BS'!AA29,'DBLP BS'!AA13,'DBRN BS'!AA22,'DBWFB BS'!AA13)</f>
        <v>0</v>
      </c>
      <c r="AC12" s="15">
        <f>SUM('DB BS'!AB16,'DB BS'!AB29,'DBLP BS'!AB13,'DBRN BS'!AB22,'DBWFB BS'!AB13)</f>
        <v>0</v>
      </c>
      <c r="AD12" s="15">
        <f>SUM('DB BS'!AC16,'DB BS'!AC29,'DBLP BS'!AC13,'DBRN BS'!AC22,'DBWFB BS'!AC13)</f>
        <v>0</v>
      </c>
      <c r="AE12" s="15">
        <f>SUM('DB BS'!AD16,'DB BS'!AD29,'DBLP BS'!AD13,'DBRN BS'!AD22,'DBWFB BS'!AD13)</f>
        <v>0</v>
      </c>
      <c r="AF12" s="15">
        <f>SUM('DB BS'!AE16,'DB BS'!AE29,'DBLP BS'!AE13,'DBRN BS'!AE22,'DBWFB BS'!AE13)</f>
        <v>0</v>
      </c>
      <c r="AG12" s="15">
        <f>SUM('DB BS'!AF16,'DB BS'!AF29,'DBLP BS'!AF13,'DBRN BS'!AF22,'DBWFB BS'!AF13)</f>
        <v>0</v>
      </c>
      <c r="AI12" s="15">
        <f t="shared" si="0"/>
        <v>0</v>
      </c>
      <c r="AJ12" s="15">
        <f t="shared" si="1"/>
        <v>0</v>
      </c>
      <c r="AK12" s="15">
        <f t="shared" si="2"/>
        <v>0</v>
      </c>
    </row>
    <row r="13" spans="2:38" x14ac:dyDescent="0.25">
      <c r="B13" s="42" t="s">
        <v>92</v>
      </c>
      <c r="C13" s="25">
        <v>10003</v>
      </c>
      <c r="D13" s="15">
        <f>SUM('DB BS'!C17,'DBLP BS'!C14,'DBRN BS'!C23,'DBW BS'!C13,'DBWFB BS'!C14)</f>
        <v>145222.12</v>
      </c>
      <c r="E13" s="15">
        <f>SUM('DB BS'!D17,'DBLP BS'!D14,'DBRN BS'!D23,'DBW BS'!D13,'DBWFB BS'!D14)</f>
        <v>142012.13999999998</v>
      </c>
      <c r="F13" s="15">
        <f>SUM('DB BS'!E17,'DBLP BS'!E14,'DBRN BS'!E23,'DBW BS'!E13,'DBWFB BS'!E14)</f>
        <v>142012.13999999998</v>
      </c>
      <c r="G13" s="15">
        <f>SUM('DB BS'!F17,'DBLP BS'!F14,'DBRN BS'!F23,'DBW BS'!F13,'DBWFB BS'!F14)</f>
        <v>142012.13999999998</v>
      </c>
      <c r="H13" s="15">
        <f>SUM('DB BS'!G17,'DBLP BS'!G14,'DBRN BS'!G23,'DBW BS'!G13,'DBWFB BS'!G14)</f>
        <v>142012.13999999998</v>
      </c>
      <c r="I13" s="15">
        <f>SUM('DB BS'!H17,'DBLP BS'!H14,'DBRN BS'!H23,'DBW BS'!H13,'DBWFB BS'!H14)</f>
        <v>142012.13999999998</v>
      </c>
      <c r="J13" s="15">
        <f>SUM('DB BS'!I17,'DBLP BS'!I14,'DBRN BS'!I23,'DBW BS'!I13,'DBWFB BS'!I14)</f>
        <v>142012.13999999998</v>
      </c>
      <c r="K13" s="15">
        <f>SUM('DB BS'!J17,'DBLP BS'!J14,'DBRN BS'!J23,'DBW BS'!J13,'DBWFB BS'!J14)</f>
        <v>142012.13999999998</v>
      </c>
      <c r="L13" s="15">
        <f>SUM('DB BS'!K17,'DBLP BS'!K14,'DBRN BS'!K23,'DBW BS'!K13,'DBWFB BS'!K14)</f>
        <v>142012.13999999998</v>
      </c>
      <c r="M13" s="15">
        <f>SUM('DB BS'!L17,'DBLP BS'!L14,'DBRN BS'!L23,'DBW BS'!L13,'DBWFB BS'!L14)</f>
        <v>142012.13999999998</v>
      </c>
      <c r="N13" s="15">
        <f>SUM('DB BS'!M17,'DBLP BS'!M14,'DBRN BS'!M23,'DBW BS'!M13,'DBWFB BS'!M14)</f>
        <v>142012.13999999998</v>
      </c>
      <c r="O13" s="15">
        <f>SUM('DB BS'!N17,'DBLP BS'!N14,'DBRN BS'!N23,'DBW BS'!N13,'DBWFB BS'!N14)</f>
        <v>161488.14000000001</v>
      </c>
      <c r="P13" s="15">
        <f>SUM('DB BS'!O17,'DBLP BS'!O14,'DBRN BS'!O23,'DBW BS'!O13,'DBWFB BS'!O14)</f>
        <v>162849.81999999998</v>
      </c>
      <c r="Q13" s="15">
        <f>SUM('DB BS'!P17,'DBLP BS'!P14,'DBRN BS'!P23,'DBW BS'!P13,'DBWFB BS'!P14)</f>
        <v>165628.57999999999</v>
      </c>
      <c r="R13" s="15">
        <f>SUM('DB BS'!Q17,'DBLP BS'!Q14,'DBRN BS'!Q23,'DBW BS'!Q13,'DBWFB BS'!Q14)</f>
        <v>168317.02</v>
      </c>
      <c r="S13" s="15">
        <f>SUM('DB BS'!R17,'DBLP BS'!R14,'DBRN BS'!R23,'DBW BS'!R13,'DBWFB BS'!R14)</f>
        <v>171000.69</v>
      </c>
      <c r="T13" s="15">
        <f>SUM('DB BS'!S17,'DBLP BS'!S14,'DBRN BS'!S23,'DBW BS'!S13,'DBWFB BS'!S14)</f>
        <v>173482.19999999998</v>
      </c>
      <c r="U13" s="15">
        <f>SUM('DB BS'!T17,'DBLP BS'!T14,'DBRN BS'!T23,'DBW BS'!T13,'DBWFB BS'!T14)</f>
        <v>175947.16</v>
      </c>
      <c r="V13" s="15">
        <f>SUM('DB BS'!U17,'DBLP BS'!U14,'DBRN BS'!U23,'DBW BS'!U13,'DBWFB BS'!U14)</f>
        <v>178801.65</v>
      </c>
      <c r="W13" s="15">
        <f>SUM('DB BS'!V17,'DBLP BS'!V14,'DBRN BS'!V23,'DBW BS'!V13,'DBWFB BS'!V14)</f>
        <v>181371.67</v>
      </c>
      <c r="X13" s="15">
        <f>SUM('DB BS'!W17,'DBLP BS'!W14,'DBRN BS'!W23,'DBW BS'!W13,'DBWFB BS'!W14)</f>
        <v>183592.04</v>
      </c>
      <c r="Y13" s="15">
        <f>SUM('DB BS'!X17,'DBLP BS'!X14,'DBRN BS'!X23,'DBW BS'!X13,'DBWFB BS'!X14)</f>
        <v>188320.25</v>
      </c>
      <c r="Z13" s="15">
        <f>SUM('DB BS'!Y17,'DBLP BS'!Y14,'DBRN BS'!Y23,'DBW BS'!Y13,'DBWFB BS'!Y14)</f>
        <v>188320.25</v>
      </c>
      <c r="AA13" s="15">
        <f>SUM('DB BS'!Z17,'DBLP BS'!Z14,'DBRN BS'!Z23,'DBW BS'!Z13,'DBWFB BS'!Z14)</f>
        <v>188320.25</v>
      </c>
      <c r="AB13" s="15">
        <f>SUM('DB BS'!AA17,'DBLP BS'!AA14,'DBRN BS'!AA23,'DBW BS'!AA13,'DBWFB BS'!AA14)</f>
        <v>188320.25</v>
      </c>
      <c r="AC13" s="15">
        <f>SUM('DB BS'!AB17,'DBLP BS'!AB14,'DBRN BS'!AB23,'DBW BS'!AB13,'DBWFB BS'!AB14)</f>
        <v>188320.25</v>
      </c>
      <c r="AD13" s="15">
        <f>SUM('DB BS'!AC17,'DBLP BS'!AC14,'DBRN BS'!AC23,'DBW BS'!AC13,'DBWFB BS'!AC14)</f>
        <v>188320.25</v>
      </c>
      <c r="AE13" s="15">
        <f>SUM('DB BS'!AD17,'DBLP BS'!AD14,'DBRN BS'!AD23,'DBW BS'!AD13,'DBWFB BS'!AD14)</f>
        <v>188320.25</v>
      </c>
      <c r="AF13" s="15">
        <f>SUM('DB BS'!AE17,'DBLP BS'!AE14,'DBRN BS'!AE23,'DBW BS'!AE13,'DBWFB BS'!AE14)</f>
        <v>188320.25</v>
      </c>
      <c r="AG13" s="15">
        <f>SUM('DB BS'!AF17,'DBLP BS'!AF14,'DBRN BS'!AF23,'DBW BS'!AF13,'DBWFB BS'!AF14)</f>
        <v>188320.25</v>
      </c>
      <c r="AI13" s="15">
        <f t="shared" si="0"/>
        <v>161488.14000000001</v>
      </c>
      <c r="AJ13" s="15">
        <f t="shared" si="1"/>
        <v>188320.25</v>
      </c>
      <c r="AK13" s="15">
        <f t="shared" si="2"/>
        <v>188320.25</v>
      </c>
    </row>
    <row r="14" spans="2:38" x14ac:dyDescent="0.25">
      <c r="B14" s="42" t="s">
        <v>93</v>
      </c>
      <c r="C14" s="25">
        <v>10004</v>
      </c>
      <c r="D14" s="15">
        <f>SUM('DB BS'!C18,'DB BS'!C19,'DB BS'!C20,'DB BS'!C21,'DB BS'!C22,'DB BS'!C23,'DB BS'!C24,'DB BS'!C25,'DB BS'!C26,'DB BS'!C27,'DBRN BS'!C13,'DBRN BS'!C14,'DBRN BS'!C15,'DBRN BS'!C16,'DBRN BS'!C17,'DBRN BS'!C18,'DBRN BS'!C19,'DBRN BS'!C20)</f>
        <v>388521.99</v>
      </c>
      <c r="E14" s="15">
        <f>SUM('DB BS'!D18,'DB BS'!D19,'DB BS'!D20,'DB BS'!D21,'DB BS'!D22,'DB BS'!D23,'DB BS'!D24,'DB BS'!D25,'DB BS'!D26,'DB BS'!D27,'DBRN BS'!D13,'DBRN BS'!D14,'DBRN BS'!D15,'DBRN BS'!D16,'DBRN BS'!D17,'DBRN BS'!D18,'DBRN BS'!D19,'DBRN BS'!D20)</f>
        <v>396026.05</v>
      </c>
      <c r="F14" s="15">
        <f>SUM('DB BS'!E18,'DB BS'!E19,'DB BS'!E20,'DB BS'!E21,'DB BS'!E22,'DB BS'!E23,'DB BS'!E24,'DB BS'!E25,'DB BS'!E26,'DB BS'!E27,'DBRN BS'!E13,'DBRN BS'!E14,'DBRN BS'!E15,'DBRN BS'!E16,'DBRN BS'!E17,'DBRN BS'!E18,'DBRN BS'!E19,'DBRN BS'!E20)</f>
        <v>397672.06</v>
      </c>
      <c r="G14" s="15">
        <f>SUM('DB BS'!F18,'DB BS'!F19,'DB BS'!F20,'DB BS'!F21,'DB BS'!F22,'DB BS'!F23,'DB BS'!F24,'DB BS'!F25,'DB BS'!F26,'DB BS'!F27,'DBRN BS'!F13,'DBRN BS'!F14,'DBRN BS'!F15,'DBRN BS'!F16,'DBRN BS'!F17,'DBRN BS'!F18,'DBRN BS'!F19,'DBRN BS'!F20)</f>
        <v>436382.99</v>
      </c>
      <c r="H14" s="15">
        <f>SUM('DB BS'!G18,'DB BS'!G19,'DB BS'!G20,'DB BS'!G21,'DB BS'!G22,'DB BS'!G23,'DB BS'!G24,'DB BS'!G25,'DB BS'!G26,'DB BS'!G27,'DBRN BS'!G13,'DBRN BS'!G14,'DBRN BS'!G15,'DBRN BS'!G16,'DBRN BS'!G17,'DBRN BS'!G18,'DBRN BS'!G19,'DBRN BS'!G20)</f>
        <v>459286.42</v>
      </c>
      <c r="I14" s="15">
        <f>SUM('DB BS'!H18,'DB BS'!H19,'DB BS'!H20,'DB BS'!H21,'DB BS'!H22,'DB BS'!H23,'DB BS'!H24,'DB BS'!H25,'DB BS'!H26,'DB BS'!H27,'DBRN BS'!H13,'DBRN BS'!H14,'DBRN BS'!H15,'DBRN BS'!H16,'DBRN BS'!H17,'DBRN BS'!H18,'DBRN BS'!H19,'DBRN BS'!H20)</f>
        <v>463966.76</v>
      </c>
      <c r="J14" s="15">
        <f>SUM('DB BS'!I18,'DB BS'!I19,'DB BS'!I20,'DB BS'!I21,'DB BS'!I22,'DB BS'!I23,'DB BS'!I24,'DB BS'!I25,'DB BS'!I26,'DB BS'!I27,'DBRN BS'!I13,'DBRN BS'!I14,'DBRN BS'!I15,'DBRN BS'!I16,'DBRN BS'!I17,'DBRN BS'!I18,'DBRN BS'!I19,'DBRN BS'!I20)</f>
        <v>495804.44</v>
      </c>
      <c r="K14" s="15">
        <f>SUM('DB BS'!J18,'DB BS'!J19,'DB BS'!J20,'DB BS'!J21,'DB BS'!J22,'DB BS'!J23,'DB BS'!J24,'DB BS'!J25,'DB BS'!J26,'DB BS'!J27,'DBRN BS'!J13,'DBRN BS'!J14,'DBRN BS'!J15,'DBRN BS'!J16,'DBRN BS'!J17,'DBRN BS'!J18,'DBRN BS'!J19,'DBRN BS'!J20)</f>
        <v>515039.12000000005</v>
      </c>
      <c r="L14" s="15">
        <f>SUM('DB BS'!K18,'DB BS'!K19,'DB BS'!K20,'DB BS'!K21,'DB BS'!K22,'DB BS'!K23,'DB BS'!K24,'DB BS'!K25,'DB BS'!K26,'DB BS'!K27,'DBRN BS'!K13,'DBRN BS'!K14,'DBRN BS'!K15,'DBRN BS'!K16,'DBRN BS'!K17,'DBRN BS'!K18,'DBRN BS'!K19,'DBRN BS'!K20)</f>
        <v>542918.66999999993</v>
      </c>
      <c r="M14" s="15">
        <f>SUM('DB BS'!L18,'DB BS'!L19,'DB BS'!L20,'DB BS'!L21,'DB BS'!L22,'DB BS'!L23,'DB BS'!L24,'DB BS'!L25,'DB BS'!L26,'DB BS'!L27,'DBRN BS'!L13,'DBRN BS'!L14,'DBRN BS'!L15,'DBRN BS'!L16,'DBRN BS'!L17,'DBRN BS'!L18,'DBRN BS'!L19,'DBRN BS'!L20)</f>
        <v>571791.59</v>
      </c>
      <c r="N14" s="15">
        <f>SUM('DB BS'!M18,'DB BS'!M19,'DB BS'!M20,'DB BS'!M21,'DB BS'!M22,'DB BS'!M23,'DB BS'!M24,'DB BS'!M25,'DB BS'!M26,'DB BS'!M27,'DBRN BS'!M13,'DBRN BS'!M14,'DBRN BS'!M15,'DBRN BS'!M16,'DBRN BS'!M17,'DBRN BS'!M18,'DBRN BS'!M19,'DBRN BS'!M20)</f>
        <v>584352</v>
      </c>
      <c r="O14" s="15">
        <f>SUM('DB BS'!N18,'DB BS'!N19,'DB BS'!N20,'DB BS'!N21,'DB BS'!N22,'DB BS'!N23,'DB BS'!N24,'DB BS'!N25,'DB BS'!N26,'DB BS'!N27,'DBRN BS'!N13,'DBRN BS'!N14,'DBRN BS'!N15,'DBRN BS'!N16,'DBRN BS'!N17,'DBRN BS'!N18,'DBRN BS'!N19,'DBRN BS'!N20)</f>
        <v>544642.76</v>
      </c>
      <c r="P14" s="15">
        <f>SUM('DB BS'!O18,'DB BS'!O19,'DB BS'!O20,'DB BS'!O21,'DB BS'!O22,'DB BS'!O23,'DB BS'!O24,'DB BS'!O25,'DB BS'!O26,'DB BS'!O27,'DBRN BS'!O13,'DBRN BS'!O14,'DBRN BS'!O15,'DBRN BS'!O16,'DBRN BS'!O17,'DBRN BS'!O18,'DBRN BS'!O19,'DBRN BS'!O20)</f>
        <v>583723.07999999996</v>
      </c>
      <c r="Q14" s="15">
        <f>SUM('DB BS'!P18,'DB BS'!P19,'DB BS'!P20,'DB BS'!P21,'DB BS'!P22,'DB BS'!P23,'DB BS'!P24,'DB BS'!P25,'DB BS'!P26,'DB BS'!P27,'DBRN BS'!P13,'DBRN BS'!P14,'DBRN BS'!P15,'DBRN BS'!P16,'DBRN BS'!P17,'DBRN BS'!P18,'DBRN BS'!P19,'DBRN BS'!P20)</f>
        <v>582356.59</v>
      </c>
      <c r="R14" s="15">
        <f>SUM('DB BS'!Q18,'DB BS'!Q19,'DB BS'!Q20,'DB BS'!Q21,'DB BS'!Q22,'DB BS'!Q23,'DB BS'!Q24,'DB BS'!Q25,'DB BS'!Q26,'DB BS'!Q27,'DBRN BS'!Q13,'DBRN BS'!Q14,'DBRN BS'!Q15,'DBRN BS'!Q16,'DBRN BS'!Q17,'DBRN BS'!Q18,'DBRN BS'!Q19,'DBRN BS'!Q20)</f>
        <v>646318.98</v>
      </c>
      <c r="S14" s="15">
        <f>SUM('DB BS'!R18,'DB BS'!R19,'DB BS'!R20,'DB BS'!R21,'DB BS'!R22,'DB BS'!R23,'DB BS'!R24,'DB BS'!R25,'DB BS'!R26,'DB BS'!R27,'DBRN BS'!R13,'DBRN BS'!R14,'DBRN BS'!R15,'DBRN BS'!R16,'DBRN BS'!R17,'DBRN BS'!R18,'DBRN BS'!R19,'DBRN BS'!R20)</f>
        <v>762537.76</v>
      </c>
      <c r="T14" s="15">
        <f>SUM('DB BS'!S18,'DB BS'!S19,'DB BS'!S20,'DB BS'!S21,'DB BS'!S22,'DB BS'!S23,'DB BS'!S24,'DB BS'!S25,'DB BS'!S26,'DB BS'!S27,'DBRN BS'!S13,'DBRN BS'!S14,'DBRN BS'!S15,'DBRN BS'!S16,'DBRN BS'!S17,'DBRN BS'!S18,'DBRN BS'!S19,'DBRN BS'!S20)</f>
        <v>773205.87</v>
      </c>
      <c r="U14" s="15">
        <f>SUM('DB BS'!T18,'DB BS'!T19,'DB BS'!T20,'DB BS'!T21,'DB BS'!T22,'DB BS'!T23,'DB BS'!T24,'DB BS'!T25,'DB BS'!T26,'DB BS'!T27,'DBRN BS'!T13,'DBRN BS'!T14,'DBRN BS'!T15,'DBRN BS'!T16,'DBRN BS'!T17,'DBRN BS'!T18,'DBRN BS'!T19,'DBRN BS'!T20)</f>
        <v>778611.39999999991</v>
      </c>
      <c r="V14" s="15">
        <f>SUM('DB BS'!U18,'DB BS'!U19,'DB BS'!U20,'DB BS'!U21,'DB BS'!U22,'DB BS'!U23,'DB BS'!U24,'DB BS'!U25,'DB BS'!U26,'DB BS'!U27,'DBRN BS'!U13,'DBRN BS'!U14,'DBRN BS'!U15,'DBRN BS'!U16,'DBRN BS'!U17,'DBRN BS'!U18,'DBRN BS'!U19,'DBRN BS'!U20)</f>
        <v>911338.71</v>
      </c>
      <c r="W14" s="15">
        <f>SUM('DB BS'!V18,'DB BS'!V19,'DB BS'!V20,'DB BS'!V21,'DB BS'!V22,'DB BS'!V23,'DB BS'!V24,'DB BS'!V25,'DB BS'!V26,'DB BS'!V27,'DBRN BS'!V13,'DBRN BS'!V14,'DBRN BS'!V15,'DBRN BS'!V16,'DBRN BS'!V17,'DBRN BS'!V18,'DBRN BS'!V19,'DBRN BS'!V20)</f>
        <v>928062.03</v>
      </c>
      <c r="X14" s="15">
        <f>SUM('DB BS'!W18,'DB BS'!W19,'DB BS'!W20,'DB BS'!W21,'DB BS'!W22,'DB BS'!W23,'DB BS'!W24,'DB BS'!W25,'DB BS'!W26,'DB BS'!W27,'DBRN BS'!W13,'DBRN BS'!W14,'DBRN BS'!W15,'DBRN BS'!W16,'DBRN BS'!W17,'DBRN BS'!W18,'DBRN BS'!W19,'DBRN BS'!W20)</f>
        <v>1027043.68</v>
      </c>
      <c r="Y14" s="15">
        <f>SUM('DB BS'!X18,'DB BS'!X19,'DB BS'!X20,'DB BS'!X21,'DB BS'!X22,'DB BS'!X23,'DB BS'!X24,'DB BS'!X25,'DB BS'!X26,'DB BS'!X27,'DBRN BS'!X13,'DBRN BS'!X14,'DBRN BS'!X15,'DBRN BS'!X16,'DBRN BS'!X17,'DBRN BS'!X18,'DBRN BS'!X19,'DBRN BS'!X20)</f>
        <v>1049107.03</v>
      </c>
      <c r="Z14" s="15">
        <f>SUM('DB BS'!Y18,'DB BS'!Y19,'DB BS'!Y20,'DB BS'!Y21,'DB BS'!Y22,'DB BS'!Y23,'DB BS'!Y24,'DB BS'!Y25,'DB BS'!Y26,'DB BS'!Y27,'DBRN BS'!Y13,'DBRN BS'!Y14,'DBRN BS'!Y15,'DBRN BS'!Y16,'DBRN BS'!Y17,'DBRN BS'!Y18,'DBRN BS'!Y19,'DBRN BS'!Y20)</f>
        <v>1039755.61</v>
      </c>
      <c r="AA14" s="15">
        <f>SUM('DB BS'!Z18,'DB BS'!Z19,'DB BS'!Z20,'DB BS'!Z21,'DB BS'!Z22,'DB BS'!Z23,'DB BS'!Z24,'DB BS'!Z25,'DB BS'!Z26,'DB BS'!Z27,'DBRN BS'!Z13,'DBRN BS'!Z14,'DBRN BS'!Z15,'DBRN BS'!Z16,'DBRN BS'!Z17,'DBRN BS'!Z18,'DBRN BS'!Z19,'DBRN BS'!Z20)</f>
        <v>1118450.3</v>
      </c>
      <c r="AB14" s="15">
        <f>SUM('DB BS'!AA18,'DB BS'!AA19,'DB BS'!AA20,'DB BS'!AA21,'DB BS'!AA22,'DB BS'!AA23,'DB BS'!AA24,'DB BS'!AA25,'DB BS'!AA26,'DB BS'!AA27,'DBRN BS'!AA13,'DBRN BS'!AA14,'DBRN BS'!AA15,'DBRN BS'!AA16,'DBRN BS'!AA17,'DBRN BS'!AA18,'DBRN BS'!AA19,'DBRN BS'!AA20)</f>
        <v>1044737.4199999999</v>
      </c>
      <c r="AC14" s="15">
        <f>SUM('DB BS'!AB18,'DB BS'!AB19,'DB BS'!AB20,'DB BS'!AB21,'DB BS'!AB22,'DB BS'!AB23,'DB BS'!AB24,'DB BS'!AB25,'DB BS'!AB26,'DB BS'!AB27,'DBRN BS'!AB13,'DBRN BS'!AB14,'DBRN BS'!AB15,'DBRN BS'!AB16,'DBRN BS'!AB17,'DBRN BS'!AB18,'DBRN BS'!AB19,'DBRN BS'!AB20)</f>
        <v>1035916.97</v>
      </c>
      <c r="AD14" s="15">
        <f>SUM('DB BS'!AC18,'DB BS'!AC19,'DB BS'!AC20,'DB BS'!AC21,'DB BS'!AC22,'DB BS'!AC23,'DB BS'!AC24,'DB BS'!AC25,'DB BS'!AC26,'DB BS'!AC27,'DBRN BS'!AC13,'DBRN BS'!AC14,'DBRN BS'!AC15,'DBRN BS'!AC16,'DBRN BS'!AC17,'DBRN BS'!AC18,'DBRN BS'!AC19,'DBRN BS'!AC20)</f>
        <v>986617.92</v>
      </c>
      <c r="AE14" s="15">
        <f>SUM('DB BS'!AD18,'DB BS'!AD19,'DB BS'!AD20,'DB BS'!AD21,'DB BS'!AD22,'DB BS'!AD23,'DB BS'!AD24,'DB BS'!AD25,'DB BS'!AD26,'DB BS'!AD27,'DBRN BS'!AD13,'DBRN BS'!AD14,'DBRN BS'!AD15,'DBRN BS'!AD16,'DBRN BS'!AD17,'DBRN BS'!AD18,'DBRN BS'!AD19,'DBRN BS'!AD20)</f>
        <v>991185.3600000001</v>
      </c>
      <c r="AF14" s="15">
        <f>SUM('DB BS'!AE18,'DB BS'!AE19,'DB BS'!AE20,'DB BS'!AE21,'DB BS'!AE22,'DB BS'!AE23,'DB BS'!AE24,'DB BS'!AE25,'DB BS'!AE26,'DB BS'!AE27,'DBRN BS'!AE13,'DBRN BS'!AE14,'DBRN BS'!AE15,'DBRN BS'!AE16,'DBRN BS'!AE17,'DBRN BS'!AE18,'DBRN BS'!AE19,'DBRN BS'!AE20)</f>
        <v>1013008.9</v>
      </c>
      <c r="AG14" s="15">
        <f>SUM('DB BS'!AF18,'DB BS'!AF19,'DB BS'!AF20,'DB BS'!AF21,'DB BS'!AF22,'DB BS'!AF23,'DB BS'!AF24,'DB BS'!AF25,'DB BS'!AF26,'DB BS'!AF27,'DBRN BS'!AF13,'DBRN BS'!AF14,'DBRN BS'!AF15,'DBRN BS'!AF16,'DBRN BS'!AF17,'DBRN BS'!AF18,'DBRN BS'!AF19,'DBRN BS'!AF20)</f>
        <v>1189651.1200000001</v>
      </c>
      <c r="AI14" s="15">
        <f t="shared" si="0"/>
        <v>544642.76</v>
      </c>
      <c r="AJ14" s="15">
        <f t="shared" si="1"/>
        <v>1118450.3</v>
      </c>
      <c r="AK14" s="15">
        <f t="shared" si="2"/>
        <v>1189651.1200000001</v>
      </c>
    </row>
    <row r="15" spans="2:38" x14ac:dyDescent="0.25">
      <c r="B15" s="42" t="s">
        <v>94</v>
      </c>
      <c r="C15" s="25">
        <v>10005</v>
      </c>
      <c r="D15" s="15">
        <f>SUM('DB BS'!C30)</f>
        <v>0</v>
      </c>
      <c r="E15" s="15">
        <f>SUM('DB BS'!D30)</f>
        <v>0</v>
      </c>
      <c r="F15" s="15">
        <f>SUM('DB BS'!E30)</f>
        <v>0</v>
      </c>
      <c r="G15" s="15">
        <f>SUM('DB BS'!F30)</f>
        <v>0</v>
      </c>
      <c r="H15" s="15">
        <f>SUM('DB BS'!G30)</f>
        <v>0</v>
      </c>
      <c r="I15" s="15">
        <f>SUM('DB BS'!H30)</f>
        <v>0</v>
      </c>
      <c r="J15" s="15">
        <f>SUM('DB BS'!I30)</f>
        <v>0</v>
      </c>
      <c r="K15" s="15">
        <f>SUM('DB BS'!J30)</f>
        <v>0</v>
      </c>
      <c r="L15" s="15">
        <f>SUM('DB BS'!K30)</f>
        <v>0</v>
      </c>
      <c r="M15" s="15">
        <f>SUM('DB BS'!L30)</f>
        <v>0</v>
      </c>
      <c r="N15" s="15">
        <f>SUM('DB BS'!M30)</f>
        <v>0</v>
      </c>
      <c r="O15" s="15">
        <f>SUM('DB BS'!N30)</f>
        <v>0</v>
      </c>
      <c r="P15" s="15">
        <f>SUM('DB BS'!O30)</f>
        <v>0</v>
      </c>
      <c r="Q15" s="15">
        <f>SUM('DB BS'!P30)</f>
        <v>0</v>
      </c>
      <c r="R15" s="15">
        <f>SUM('DB BS'!Q30)</f>
        <v>0</v>
      </c>
      <c r="S15" s="15">
        <f>SUM('DB BS'!R30)</f>
        <v>0</v>
      </c>
      <c r="T15" s="15">
        <f>SUM('DB BS'!S30)</f>
        <v>0</v>
      </c>
      <c r="U15" s="15">
        <f>SUM('DB BS'!T30)</f>
        <v>0</v>
      </c>
      <c r="V15" s="15">
        <f>SUM('DB BS'!U30)</f>
        <v>0</v>
      </c>
      <c r="W15" s="15">
        <f>SUM('DB BS'!V30)</f>
        <v>0</v>
      </c>
      <c r="X15" s="15">
        <f>SUM('DB BS'!W30)</f>
        <v>0</v>
      </c>
      <c r="Y15" s="15">
        <f>SUM('DB BS'!X30)</f>
        <v>0</v>
      </c>
      <c r="Z15" s="15">
        <f>SUM('DB BS'!Y30)</f>
        <v>0</v>
      </c>
      <c r="AA15" s="15">
        <f>SUM('DB BS'!Z30)</f>
        <v>0</v>
      </c>
      <c r="AB15" s="15">
        <f>SUM('DB BS'!AA30)</f>
        <v>0</v>
      </c>
      <c r="AC15" s="15">
        <f>SUM('DB BS'!AB30)</f>
        <v>0</v>
      </c>
      <c r="AD15" s="15">
        <f>SUM('DB BS'!AC30)</f>
        <v>0</v>
      </c>
      <c r="AE15" s="15">
        <f>SUM('DB BS'!AD30)</f>
        <v>0</v>
      </c>
      <c r="AF15" s="15">
        <f>SUM('DB BS'!AE30)</f>
        <v>0</v>
      </c>
      <c r="AG15" s="15">
        <f>SUM('DB BS'!AF30)</f>
        <v>0</v>
      </c>
      <c r="AI15" s="15">
        <f t="shared" si="0"/>
        <v>0</v>
      </c>
      <c r="AJ15" s="15">
        <f t="shared" si="1"/>
        <v>0</v>
      </c>
      <c r="AK15" s="15">
        <f t="shared" si="2"/>
        <v>0</v>
      </c>
    </row>
    <row r="16" spans="2:38" x14ac:dyDescent="0.25">
      <c r="B16" s="42" t="s">
        <v>79</v>
      </c>
      <c r="C16" s="25">
        <v>10006</v>
      </c>
      <c r="D16" s="15">
        <f>SUM('DB BS'!C31)</f>
        <v>0</v>
      </c>
      <c r="E16" s="15">
        <f>SUM('DB BS'!D31)</f>
        <v>0</v>
      </c>
      <c r="F16" s="15">
        <f>SUM('DB BS'!E31)</f>
        <v>0</v>
      </c>
      <c r="G16" s="15">
        <f>SUM('DB BS'!F31)</f>
        <v>0</v>
      </c>
      <c r="H16" s="15">
        <f>SUM('DB BS'!G31)</f>
        <v>0</v>
      </c>
      <c r="I16" s="15">
        <f>SUM('DB BS'!H31)</f>
        <v>0</v>
      </c>
      <c r="J16" s="15">
        <f>SUM('DB BS'!I31)</f>
        <v>0</v>
      </c>
      <c r="K16" s="15">
        <f>SUM('DB BS'!J31)</f>
        <v>0</v>
      </c>
      <c r="L16" s="15">
        <f>SUM('DB BS'!K31)</f>
        <v>0</v>
      </c>
      <c r="M16" s="15">
        <f>SUM('DB BS'!L31)</f>
        <v>0</v>
      </c>
      <c r="N16" s="15">
        <f>SUM('DB BS'!M31)</f>
        <v>0</v>
      </c>
      <c r="O16" s="15">
        <f>SUM('DB BS'!N31)</f>
        <v>0</v>
      </c>
      <c r="P16" s="15">
        <f>SUM('DB BS'!O31)</f>
        <v>0</v>
      </c>
      <c r="Q16" s="15">
        <f>SUM('DB BS'!P31)</f>
        <v>0</v>
      </c>
      <c r="R16" s="15">
        <f>SUM('DB BS'!Q31)</f>
        <v>0</v>
      </c>
      <c r="S16" s="15">
        <f>SUM('DB BS'!R31)</f>
        <v>0</v>
      </c>
      <c r="T16" s="15">
        <f>SUM('DB BS'!S31)</f>
        <v>0</v>
      </c>
      <c r="U16" s="15">
        <f>SUM('DB BS'!T31)</f>
        <v>0</v>
      </c>
      <c r="V16" s="15">
        <f>SUM('DB BS'!U31)</f>
        <v>0</v>
      </c>
      <c r="W16" s="15">
        <f>SUM('DB BS'!V31)</f>
        <v>0</v>
      </c>
      <c r="X16" s="15">
        <f>SUM('DB BS'!W31)</f>
        <v>0</v>
      </c>
      <c r="Y16" s="15">
        <f>SUM('DB BS'!X31)</f>
        <v>0</v>
      </c>
      <c r="Z16" s="15">
        <f>SUM('DB BS'!Y31)</f>
        <v>0</v>
      </c>
      <c r="AA16" s="15">
        <f>SUM('DB BS'!Z31)</f>
        <v>0</v>
      </c>
      <c r="AB16" s="15">
        <f>SUM('DB BS'!AA31)</f>
        <v>0</v>
      </c>
      <c r="AC16" s="15">
        <f>SUM('DB BS'!AB31)</f>
        <v>0</v>
      </c>
      <c r="AD16" s="15">
        <f>SUM('DB BS'!AC31)</f>
        <v>0</v>
      </c>
      <c r="AE16" s="15">
        <f>SUM('DB BS'!AD31)</f>
        <v>0</v>
      </c>
      <c r="AF16" s="15">
        <f>SUM('DB BS'!AE31)</f>
        <v>0</v>
      </c>
      <c r="AG16" s="15">
        <f>SUM('DB BS'!AF31)</f>
        <v>0</v>
      </c>
      <c r="AI16" s="15">
        <f t="shared" si="0"/>
        <v>0</v>
      </c>
      <c r="AJ16" s="15">
        <f t="shared" si="1"/>
        <v>0</v>
      </c>
      <c r="AK16" s="15">
        <f t="shared" si="2"/>
        <v>0</v>
      </c>
    </row>
    <row r="17" spans="2:37" x14ac:dyDescent="0.25">
      <c r="B17" s="42" t="s">
        <v>95</v>
      </c>
      <c r="C17" s="25">
        <v>10007</v>
      </c>
      <c r="D17" s="15">
        <f>SUM('DBRN BS'!C26)</f>
        <v>0</v>
      </c>
      <c r="E17" s="15">
        <f>SUM('DBRN BS'!D26)</f>
        <v>0</v>
      </c>
      <c r="F17" s="15">
        <f>SUM('DBRN BS'!E26)</f>
        <v>0</v>
      </c>
      <c r="G17" s="15">
        <f>SUM('DBRN BS'!F26)</f>
        <v>0</v>
      </c>
      <c r="H17" s="15">
        <f>SUM('DBRN BS'!G26)</f>
        <v>0</v>
      </c>
      <c r="I17" s="15">
        <f>SUM('DBRN BS'!H26)</f>
        <v>0</v>
      </c>
      <c r="J17" s="15">
        <f>SUM('DBRN BS'!I26)</f>
        <v>0</v>
      </c>
      <c r="K17" s="15">
        <f>SUM('DBRN BS'!J26)</f>
        <v>0</v>
      </c>
      <c r="L17" s="15">
        <f>SUM('DBRN BS'!K26)</f>
        <v>0</v>
      </c>
      <c r="M17" s="15">
        <f>SUM('DBRN BS'!L26)</f>
        <v>0</v>
      </c>
      <c r="N17" s="15">
        <f>SUM('DBRN BS'!M26)</f>
        <v>0</v>
      </c>
      <c r="O17" s="15">
        <f>SUM('DBRN BS'!N26)</f>
        <v>0</v>
      </c>
      <c r="P17" s="15">
        <f>SUM('DBRN BS'!O26)</f>
        <v>0</v>
      </c>
      <c r="Q17" s="15">
        <f>SUM('DBRN BS'!P26)</f>
        <v>0</v>
      </c>
      <c r="R17" s="15">
        <f>SUM('DBRN BS'!Q26)</f>
        <v>0</v>
      </c>
      <c r="S17" s="15">
        <f>SUM('DBRN BS'!R26)</f>
        <v>0</v>
      </c>
      <c r="T17" s="15">
        <f>SUM('DBRN BS'!S26)</f>
        <v>0</v>
      </c>
      <c r="U17" s="15">
        <f>SUM('DBRN BS'!T26)</f>
        <v>0</v>
      </c>
      <c r="V17" s="15">
        <f>SUM('DBRN BS'!U26)</f>
        <v>0</v>
      </c>
      <c r="W17" s="15">
        <f>SUM('DBRN BS'!V26)</f>
        <v>0</v>
      </c>
      <c r="X17" s="15">
        <f>SUM('DBRN BS'!W26)</f>
        <v>0</v>
      </c>
      <c r="Y17" s="15">
        <f>SUM('DBRN BS'!X26)</f>
        <v>0</v>
      </c>
      <c r="Z17" s="15">
        <f>SUM('DBRN BS'!Y26)</f>
        <v>0</v>
      </c>
      <c r="AA17" s="15">
        <f>SUM('DBRN BS'!Z26)</f>
        <v>0</v>
      </c>
      <c r="AB17" s="15">
        <f>SUM('DBRN BS'!AA26)</f>
        <v>0</v>
      </c>
      <c r="AC17" s="15">
        <f>SUM('DBRN BS'!AB26)</f>
        <v>0</v>
      </c>
      <c r="AD17" s="15">
        <f>SUM('DBRN BS'!AC26)</f>
        <v>0</v>
      </c>
      <c r="AE17" s="15">
        <f>SUM('DBRN BS'!AD26)</f>
        <v>0</v>
      </c>
      <c r="AF17" s="15">
        <f>SUM('DBRN BS'!AE26)</f>
        <v>0</v>
      </c>
      <c r="AG17" s="15">
        <f>SUM('DBRN BS'!AF26)</f>
        <v>0</v>
      </c>
      <c r="AI17" s="15">
        <f t="shared" si="0"/>
        <v>0</v>
      </c>
      <c r="AJ17" s="15">
        <f t="shared" si="1"/>
        <v>0</v>
      </c>
      <c r="AK17" s="15">
        <f t="shared" si="2"/>
        <v>0</v>
      </c>
    </row>
    <row r="18" spans="2:37" x14ac:dyDescent="0.25">
      <c r="B18" s="43" t="s">
        <v>96</v>
      </c>
      <c r="C18" s="44">
        <v>10008</v>
      </c>
      <c r="D18" s="38">
        <f>SUM('DBRN BS'!C27)</f>
        <v>17119.96</v>
      </c>
      <c r="E18" s="38">
        <f>SUM('DBRN BS'!D27)</f>
        <v>17119.96</v>
      </c>
      <c r="F18" s="38">
        <f>SUM('DBRN BS'!E27)</f>
        <v>17119.96</v>
      </c>
      <c r="G18" s="38">
        <f>SUM('DBRN BS'!F27)</f>
        <v>17119.96</v>
      </c>
      <c r="H18" s="38">
        <f>SUM('DBRN BS'!G27)</f>
        <v>17119.96</v>
      </c>
      <c r="I18" s="38">
        <f>SUM('DBRN BS'!H27)</f>
        <v>17119.96</v>
      </c>
      <c r="J18" s="38">
        <f>SUM('DBRN BS'!I27)</f>
        <v>17119.96</v>
      </c>
      <c r="K18" s="38">
        <f>SUM('DBRN BS'!J27)</f>
        <v>17119.96</v>
      </c>
      <c r="L18" s="38">
        <f>SUM('DBRN BS'!K27)</f>
        <v>17119.96</v>
      </c>
      <c r="M18" s="38">
        <f>SUM('DBRN BS'!L27)</f>
        <v>17119.96</v>
      </c>
      <c r="N18" s="38">
        <f>SUM('DBRN BS'!M27)</f>
        <v>17119.96</v>
      </c>
      <c r="O18" s="38">
        <f>SUM('DBRN BS'!N27)</f>
        <v>17119.96</v>
      </c>
      <c r="P18" s="38">
        <f>SUM('DBRN BS'!O27)</f>
        <v>17119.96</v>
      </c>
      <c r="Q18" s="38">
        <f>SUM('DBRN BS'!P27)</f>
        <v>17119.96</v>
      </c>
      <c r="R18" s="38">
        <f>SUM('DBRN BS'!Q27)</f>
        <v>17119.96</v>
      </c>
      <c r="S18" s="38">
        <f>SUM('DBRN BS'!R27)</f>
        <v>17119.96</v>
      </c>
      <c r="T18" s="38">
        <f>SUM('DBRN BS'!S27)</f>
        <v>17119.96</v>
      </c>
      <c r="U18" s="38">
        <f>SUM('DBRN BS'!T27)</f>
        <v>17119.96</v>
      </c>
      <c r="V18" s="38">
        <f>SUM('DBRN BS'!U27)</f>
        <v>17119.96</v>
      </c>
      <c r="W18" s="38">
        <f>SUM('DBRN BS'!V27)</f>
        <v>17119.96</v>
      </c>
      <c r="X18" s="38">
        <f>SUM('DBRN BS'!W27)</f>
        <v>17119.96</v>
      </c>
      <c r="Y18" s="38">
        <f>SUM('DBRN BS'!X27)</f>
        <v>17119.96</v>
      </c>
      <c r="Z18" s="38">
        <f>SUM('DBRN BS'!Y27)</f>
        <v>17119.96</v>
      </c>
      <c r="AA18" s="38">
        <f>SUM('DBRN BS'!Z27)</f>
        <v>17119.96</v>
      </c>
      <c r="AB18" s="38">
        <f>SUM('DBRN BS'!AA27)</f>
        <v>17119.96</v>
      </c>
      <c r="AC18" s="38">
        <f>SUM('DBRN BS'!AB27)</f>
        <v>17119.96</v>
      </c>
      <c r="AD18" s="38">
        <f>SUM('DBRN BS'!AC27)</f>
        <v>17119.96</v>
      </c>
      <c r="AE18" s="38">
        <f>SUM('DBRN BS'!AD27)</f>
        <v>17119.96</v>
      </c>
      <c r="AF18" s="38">
        <f>SUM('DBRN BS'!AE27)</f>
        <v>17119.96</v>
      </c>
      <c r="AG18" s="38">
        <f>SUM('DBRN BS'!AF27)</f>
        <v>17119.96</v>
      </c>
      <c r="AI18" s="38">
        <f t="shared" si="0"/>
        <v>17119.96</v>
      </c>
      <c r="AJ18" s="38">
        <f t="shared" si="1"/>
        <v>17119.96</v>
      </c>
      <c r="AK18" s="38">
        <f t="shared" si="2"/>
        <v>17119.96</v>
      </c>
    </row>
    <row r="19" spans="2:37" x14ac:dyDescent="0.25">
      <c r="B19" s="36" t="s">
        <v>97</v>
      </c>
      <c r="C19" s="18"/>
      <c r="D19" s="19">
        <f t="shared" ref="D19:AG19" si="3">D11+D12+D13+D14+D15+D16+D17+D18</f>
        <v>878335.87</v>
      </c>
      <c r="E19" s="19">
        <f t="shared" si="3"/>
        <v>898469.29</v>
      </c>
      <c r="F19" s="19">
        <f t="shared" si="3"/>
        <v>814175.37999999989</v>
      </c>
      <c r="G19" s="19">
        <f t="shared" si="3"/>
        <v>855893.84999999986</v>
      </c>
      <c r="H19" s="19">
        <f t="shared" si="3"/>
        <v>907951.5</v>
      </c>
      <c r="I19" s="19">
        <f t="shared" si="3"/>
        <v>960453.78999999992</v>
      </c>
      <c r="J19" s="19">
        <f t="shared" si="3"/>
        <v>990322.71</v>
      </c>
      <c r="K19" s="19">
        <f t="shared" si="3"/>
        <v>997659.76</v>
      </c>
      <c r="L19" s="19">
        <f t="shared" si="3"/>
        <v>1016628.6999999998</v>
      </c>
      <c r="M19" s="19">
        <f t="shared" si="3"/>
        <v>1042869.9999999999</v>
      </c>
      <c r="N19" s="19">
        <f t="shared" si="3"/>
        <v>1081606.72</v>
      </c>
      <c r="O19" s="19">
        <f t="shared" si="3"/>
        <v>1014298.14</v>
      </c>
      <c r="P19" s="19">
        <f t="shared" si="3"/>
        <v>992767.84999999986</v>
      </c>
      <c r="Q19" s="19">
        <f t="shared" si="3"/>
        <v>969729.33999999985</v>
      </c>
      <c r="R19" s="19">
        <f t="shared" si="3"/>
        <v>1118667.25</v>
      </c>
      <c r="S19" s="19">
        <f t="shared" si="3"/>
        <v>1244253.95</v>
      </c>
      <c r="T19" s="19">
        <f t="shared" si="3"/>
        <v>1330674.1599999999</v>
      </c>
      <c r="U19" s="19">
        <f t="shared" si="3"/>
        <v>1387178.19</v>
      </c>
      <c r="V19" s="19">
        <f t="shared" si="3"/>
        <v>1531132.02</v>
      </c>
      <c r="W19" s="19">
        <f t="shared" si="3"/>
        <v>1505660.49</v>
      </c>
      <c r="X19" s="19">
        <f t="shared" si="3"/>
        <v>1608834.95</v>
      </c>
      <c r="Y19" s="19">
        <f t="shared" si="3"/>
        <v>1598639.1400000001</v>
      </c>
      <c r="Z19" s="19">
        <f t="shared" si="3"/>
        <v>1625898.69</v>
      </c>
      <c r="AA19" s="19">
        <f t="shared" si="3"/>
        <v>1757294.32</v>
      </c>
      <c r="AB19" s="19">
        <f t="shared" si="3"/>
        <v>1593206.46</v>
      </c>
      <c r="AC19" s="19">
        <f t="shared" si="3"/>
        <v>1566014.88</v>
      </c>
      <c r="AD19" s="19">
        <f t="shared" si="3"/>
        <v>1366623.7</v>
      </c>
      <c r="AE19" s="19">
        <f t="shared" si="3"/>
        <v>1408233.34</v>
      </c>
      <c r="AF19" s="19">
        <f t="shared" si="3"/>
        <v>1469612.27</v>
      </c>
      <c r="AG19" s="19">
        <f t="shared" si="3"/>
        <v>1725638.1500000001</v>
      </c>
      <c r="AI19" s="19">
        <f t="shared" si="0"/>
        <v>1014298.14</v>
      </c>
      <c r="AJ19" s="19">
        <f t="shared" si="1"/>
        <v>1757294.32</v>
      </c>
      <c r="AK19" s="19">
        <f t="shared" si="2"/>
        <v>1725638.1500000001</v>
      </c>
    </row>
    <row r="20" spans="2:37" x14ac:dyDescent="0.25">
      <c r="B20" s="18"/>
      <c r="C20" s="18"/>
    </row>
    <row r="21" spans="2:37" x14ac:dyDescent="0.25">
      <c r="B21" s="14" t="s">
        <v>98</v>
      </c>
      <c r="C21" s="18"/>
    </row>
    <row r="22" spans="2:37" x14ac:dyDescent="0.25">
      <c r="B22" s="42" t="s">
        <v>99</v>
      </c>
      <c r="C22" s="25">
        <v>15001</v>
      </c>
      <c r="D22" s="15">
        <f>SUM('DB BS'!C35,'DB BS'!C36)</f>
        <v>0</v>
      </c>
      <c r="E22" s="15">
        <f>SUM('DB BS'!D35,'DB BS'!D36)</f>
        <v>0</v>
      </c>
      <c r="F22" s="15">
        <f>SUM('DB BS'!E35,'DB BS'!E36)</f>
        <v>0</v>
      </c>
      <c r="G22" s="15">
        <f>SUM('DB BS'!F35,'DB BS'!F36)</f>
        <v>0</v>
      </c>
      <c r="H22" s="15">
        <f>SUM('DB BS'!G35,'DB BS'!G36)</f>
        <v>0</v>
      </c>
      <c r="I22" s="15">
        <f>SUM('DB BS'!H35,'DB BS'!H36)</f>
        <v>0</v>
      </c>
      <c r="J22" s="15">
        <f>SUM('DB BS'!I35,'DB BS'!I36)</f>
        <v>0</v>
      </c>
      <c r="K22" s="15">
        <f>SUM('DB BS'!J35,'DB BS'!J36)</f>
        <v>0</v>
      </c>
      <c r="L22" s="15">
        <f>SUM('DB BS'!K35,'DB BS'!K36)</f>
        <v>0</v>
      </c>
      <c r="M22" s="15">
        <f>SUM('DB BS'!L35,'DB BS'!L36)</f>
        <v>0</v>
      </c>
      <c r="N22" s="15">
        <f>SUM('DB BS'!M35,'DB BS'!M36)</f>
        <v>0</v>
      </c>
      <c r="O22" s="15">
        <f>SUM('DB BS'!N35,'DB BS'!N36)</f>
        <v>0</v>
      </c>
      <c r="P22" s="15">
        <f>SUM('DB BS'!O35,'DB BS'!O36)</f>
        <v>0</v>
      </c>
      <c r="Q22" s="15">
        <f>SUM('DB BS'!P35,'DB BS'!P36)</f>
        <v>0</v>
      </c>
      <c r="R22" s="15">
        <f>SUM('DB BS'!Q35,'DB BS'!Q36)</f>
        <v>0</v>
      </c>
      <c r="S22" s="15">
        <f>SUM('DB BS'!R35,'DB BS'!R36)</f>
        <v>0</v>
      </c>
      <c r="T22" s="15">
        <f>SUM('DB BS'!S35,'DB BS'!S36)</f>
        <v>0</v>
      </c>
      <c r="U22" s="15">
        <f>SUM('DB BS'!T35,'DB BS'!T36)</f>
        <v>0</v>
      </c>
      <c r="V22" s="15">
        <f>SUM('DB BS'!U35,'DB BS'!U36)</f>
        <v>0</v>
      </c>
      <c r="W22" s="15">
        <f>SUM('DB BS'!V35,'DB BS'!V36)</f>
        <v>0</v>
      </c>
      <c r="X22" s="15">
        <f>SUM('DB BS'!W35,'DB BS'!W36)</f>
        <v>0</v>
      </c>
      <c r="Y22" s="15">
        <f>SUM('DB BS'!X35,'DB BS'!X36)</f>
        <v>0</v>
      </c>
      <c r="Z22" s="15">
        <f>SUM('DB BS'!Y35,'DB BS'!Y36)</f>
        <v>0</v>
      </c>
      <c r="AA22" s="15">
        <f>SUM('DB BS'!Z35,'DB BS'!Z36)</f>
        <v>0</v>
      </c>
      <c r="AB22" s="15">
        <f>SUM('DB BS'!AA35,'DB BS'!AA36)</f>
        <v>0</v>
      </c>
      <c r="AC22" s="15">
        <f>SUM('DB BS'!AB35,'DB BS'!AB36)</f>
        <v>0</v>
      </c>
      <c r="AD22" s="15">
        <f>SUM('DB BS'!AC35,'DB BS'!AC36)</f>
        <v>0</v>
      </c>
      <c r="AE22" s="15">
        <f>SUM('DB BS'!AD35,'DB BS'!AD36)</f>
        <v>0</v>
      </c>
      <c r="AF22" s="15">
        <f>SUM('DB BS'!AE35,'DB BS'!AE36)</f>
        <v>0</v>
      </c>
      <c r="AG22" s="15">
        <f>SUM('DB BS'!AF35,'DB BS'!AF36)</f>
        <v>0</v>
      </c>
      <c r="AI22" s="15">
        <f t="shared" ref="AI22:AI30" si="4">O22</f>
        <v>0</v>
      </c>
      <c r="AJ22" s="15">
        <f t="shared" ref="AJ22:AJ30" si="5">AA22</f>
        <v>0</v>
      </c>
      <c r="AK22" s="15">
        <f t="shared" ref="AK22:AK30" si="6">AG22</f>
        <v>0</v>
      </c>
    </row>
    <row r="23" spans="2:37" x14ac:dyDescent="0.25">
      <c r="B23" s="42" t="s">
        <v>100</v>
      </c>
      <c r="C23" s="25">
        <v>15002</v>
      </c>
      <c r="D23" s="15">
        <f>SUM('DB BS'!C37)</f>
        <v>10040.700000000001</v>
      </c>
      <c r="E23" s="15">
        <f>SUM('DB BS'!D37)</f>
        <v>10040.700000000001</v>
      </c>
      <c r="F23" s="15">
        <f>SUM('DB BS'!E37)</f>
        <v>10040.700000000001</v>
      </c>
      <c r="G23" s="15">
        <f>SUM('DB BS'!F37)</f>
        <v>10040.700000000001</v>
      </c>
      <c r="H23" s="15">
        <f>SUM('DB BS'!G37)</f>
        <v>10040.700000000001</v>
      </c>
      <c r="I23" s="15">
        <f>SUM('DB BS'!H37)</f>
        <v>10040.700000000001</v>
      </c>
      <c r="J23" s="15">
        <f>SUM('DB BS'!I37)</f>
        <v>10040.700000000001</v>
      </c>
      <c r="K23" s="15">
        <f>SUM('DB BS'!J37)</f>
        <v>10040.700000000001</v>
      </c>
      <c r="L23" s="15">
        <f>SUM('DB BS'!K37)</f>
        <v>10040.700000000001</v>
      </c>
      <c r="M23" s="15">
        <f>SUM('DB BS'!L37)</f>
        <v>10040.700000000001</v>
      </c>
      <c r="N23" s="15">
        <f>SUM('DB BS'!M37)</f>
        <v>10040.700000000001</v>
      </c>
      <c r="O23" s="15">
        <f>SUM('DB BS'!N37)</f>
        <v>10040.700000000001</v>
      </c>
      <c r="P23" s="15">
        <f>SUM('DB BS'!O37)</f>
        <v>10040.700000000001</v>
      </c>
      <c r="Q23" s="15">
        <f>SUM('DB BS'!P37)</f>
        <v>10040.700000000001</v>
      </c>
      <c r="R23" s="15">
        <f>SUM('DB BS'!Q37)</f>
        <v>10040.700000000001</v>
      </c>
      <c r="S23" s="15">
        <f>SUM('DB BS'!R37)</f>
        <v>10040.700000000001</v>
      </c>
      <c r="T23" s="15">
        <f>SUM('DB BS'!S37)</f>
        <v>10040.700000000001</v>
      </c>
      <c r="U23" s="15">
        <f>SUM('DB BS'!T37)</f>
        <v>10040.700000000001</v>
      </c>
      <c r="V23" s="15">
        <f>SUM('DB BS'!U37)</f>
        <v>10040.700000000001</v>
      </c>
      <c r="W23" s="15">
        <f>SUM('DB BS'!V37)</f>
        <v>10040.700000000001</v>
      </c>
      <c r="X23" s="15">
        <f>SUM('DB BS'!W37)</f>
        <v>10040.700000000001</v>
      </c>
      <c r="Y23" s="15">
        <f>SUM('DB BS'!X37)</f>
        <v>10040.700000000001</v>
      </c>
      <c r="Z23" s="15">
        <f>SUM('DB BS'!Y37)</f>
        <v>10040.700000000001</v>
      </c>
      <c r="AA23" s="15">
        <f>SUM('DB BS'!Z37)</f>
        <v>10040.700000000001</v>
      </c>
      <c r="AB23" s="15">
        <f>SUM('DB BS'!AA37)</f>
        <v>10040.700000000001</v>
      </c>
      <c r="AC23" s="15">
        <f>SUM('DB BS'!AB37)</f>
        <v>10040.700000000001</v>
      </c>
      <c r="AD23" s="15">
        <f>SUM('DB BS'!AC37)</f>
        <v>10040.700000000001</v>
      </c>
      <c r="AE23" s="15">
        <f>SUM('DB BS'!AD37)</f>
        <v>10040.700000000001</v>
      </c>
      <c r="AF23" s="15">
        <f>SUM('DB BS'!AE37)</f>
        <v>10040.700000000001</v>
      </c>
      <c r="AG23" s="15">
        <f>SUM('DB BS'!AF37)</f>
        <v>10040.700000000001</v>
      </c>
      <c r="AI23" s="15">
        <f t="shared" si="4"/>
        <v>10040.700000000001</v>
      </c>
      <c r="AJ23" s="15">
        <f t="shared" si="5"/>
        <v>10040.700000000001</v>
      </c>
      <c r="AK23" s="15">
        <f t="shared" si="6"/>
        <v>10040.700000000001</v>
      </c>
    </row>
    <row r="24" spans="2:37" x14ac:dyDescent="0.25">
      <c r="B24" s="42" t="s">
        <v>101</v>
      </c>
      <c r="C24" s="25">
        <v>15003</v>
      </c>
      <c r="D24" s="15">
        <f>SUM('DB BS'!C38,'DBWFB BS'!C21)</f>
        <v>956980.11</v>
      </c>
      <c r="E24" s="15">
        <f>SUM('DB BS'!D38,'DBWFB BS'!D21)</f>
        <v>956980.11</v>
      </c>
      <c r="F24" s="15">
        <f>SUM('DB BS'!E38,'DBWFB BS'!E21)</f>
        <v>956980.11</v>
      </c>
      <c r="G24" s="15">
        <f>SUM('DB BS'!F38,'DBWFB BS'!F21)</f>
        <v>956980.11</v>
      </c>
      <c r="H24" s="15">
        <f>SUM('DB BS'!G38,'DBWFB BS'!G21)</f>
        <v>956980.11</v>
      </c>
      <c r="I24" s="15">
        <f>SUM('DB BS'!H38,'DBWFB BS'!H21)</f>
        <v>956980.11</v>
      </c>
      <c r="J24" s="15">
        <f>SUM('DB BS'!I38,'DBWFB BS'!I21)</f>
        <v>956980.11</v>
      </c>
      <c r="K24" s="15">
        <f>SUM('DB BS'!J38,'DBWFB BS'!J21)</f>
        <v>956980.11</v>
      </c>
      <c r="L24" s="15">
        <f>SUM('DB BS'!K38,'DBWFB BS'!K21)</f>
        <v>956980.11</v>
      </c>
      <c r="M24" s="15">
        <f>SUM('DB BS'!L38,'DBWFB BS'!L21)</f>
        <v>956980.11</v>
      </c>
      <c r="N24" s="15">
        <f>SUM('DB BS'!M38,'DBWFB BS'!M21)</f>
        <v>956980.11</v>
      </c>
      <c r="O24" s="15">
        <f>SUM('DB BS'!N38,'DBWFB BS'!N21)</f>
        <v>956980.11</v>
      </c>
      <c r="P24" s="15">
        <f>SUM('DB BS'!O38,'DBWFB BS'!O21)</f>
        <v>956980.11</v>
      </c>
      <c r="Q24" s="15">
        <f>SUM('DB BS'!P38,'DBWFB BS'!P21)</f>
        <v>956980.11</v>
      </c>
      <c r="R24" s="15">
        <f>SUM('DB BS'!Q38,'DBWFB BS'!Q21)</f>
        <v>956980.11</v>
      </c>
      <c r="S24" s="15">
        <f>SUM('DB BS'!R38,'DBWFB BS'!R21)</f>
        <v>956980.11</v>
      </c>
      <c r="T24" s="15">
        <f>SUM('DB BS'!S38,'DBWFB BS'!S21)</f>
        <v>956980.11</v>
      </c>
      <c r="U24" s="15">
        <f>SUM('DB BS'!T38,'DBWFB BS'!T21)</f>
        <v>956980.11</v>
      </c>
      <c r="V24" s="15">
        <f>SUM('DB BS'!U38,'DBWFB BS'!U21)</f>
        <v>956980.11</v>
      </c>
      <c r="W24" s="15">
        <f>SUM('DB BS'!V38,'DBWFB BS'!V21)</f>
        <v>956980.11</v>
      </c>
      <c r="X24" s="15">
        <f>SUM('DB BS'!W38,'DBWFB BS'!W21)</f>
        <v>956980.11</v>
      </c>
      <c r="Y24" s="15">
        <f>SUM('DB BS'!X38,'DBWFB BS'!X21)</f>
        <v>956980.11</v>
      </c>
      <c r="Z24" s="15">
        <f>SUM('DB BS'!Y38,'DBWFB BS'!Y21)</f>
        <v>956980.11</v>
      </c>
      <c r="AA24" s="15">
        <f>SUM('DB BS'!Z38,'DBWFB BS'!Z21)</f>
        <v>956980.11</v>
      </c>
      <c r="AB24" s="15">
        <f>SUM('DB BS'!AA38,'DBWFB BS'!AA21)</f>
        <v>956980.11</v>
      </c>
      <c r="AC24" s="15">
        <f>SUM('DB BS'!AB38,'DBWFB BS'!AB21)</f>
        <v>956980.11</v>
      </c>
      <c r="AD24" s="15">
        <f>SUM('DB BS'!AC38,'DBWFB BS'!AC21)</f>
        <v>956980.11</v>
      </c>
      <c r="AE24" s="15">
        <f>SUM('DB BS'!AD38,'DBWFB BS'!AD21)</f>
        <v>956980.11</v>
      </c>
      <c r="AF24" s="15">
        <f>SUM('DB BS'!AE38,'DBWFB BS'!AE21)</f>
        <v>956980.11</v>
      </c>
      <c r="AG24" s="15">
        <f>SUM('DB BS'!AF38,'DBWFB BS'!AF21)</f>
        <v>956980.11</v>
      </c>
      <c r="AI24" s="15">
        <f t="shared" si="4"/>
        <v>956980.11</v>
      </c>
      <c r="AJ24" s="15">
        <f t="shared" si="5"/>
        <v>956980.11</v>
      </c>
      <c r="AK24" s="15">
        <f t="shared" si="6"/>
        <v>956980.11</v>
      </c>
    </row>
    <row r="25" spans="2:37" x14ac:dyDescent="0.25">
      <c r="B25" s="42" t="s">
        <v>102</v>
      </c>
      <c r="C25" s="25">
        <v>15004</v>
      </c>
      <c r="D25" s="15">
        <f>SUM('DB BS'!C40,'DB BS'!C41,'DB BS'!C42,'DBWFB BS'!C20)</f>
        <v>-527061.69999999995</v>
      </c>
      <c r="E25" s="15">
        <f>SUM('DB BS'!D40,'DB BS'!D41,'DB BS'!D42,'DBWFB BS'!D20)</f>
        <v>-527061.69999999995</v>
      </c>
      <c r="F25" s="15">
        <f>SUM('DB BS'!E40,'DB BS'!E41,'DB BS'!E42,'DBWFB BS'!E20)</f>
        <v>-527061.69999999995</v>
      </c>
      <c r="G25" s="15">
        <f>SUM('DB BS'!F40,'DB BS'!F41,'DB BS'!F42,'DBWFB BS'!F20)</f>
        <v>-527061.69999999995</v>
      </c>
      <c r="H25" s="15">
        <f>SUM('DB BS'!G40,'DB BS'!G41,'DB BS'!G42,'DBWFB BS'!G20)</f>
        <v>-527061.69999999995</v>
      </c>
      <c r="I25" s="15">
        <f>SUM('DB BS'!H40,'DB BS'!H41,'DB BS'!H42,'DBWFB BS'!H20)</f>
        <v>-527061.69999999995</v>
      </c>
      <c r="J25" s="15">
        <f>SUM('DB BS'!I40,'DB BS'!I41,'DB BS'!I42,'DBWFB BS'!I20)</f>
        <v>-527061.69999999995</v>
      </c>
      <c r="K25" s="15">
        <f>SUM('DB BS'!J40,'DB BS'!J41,'DB BS'!J42,'DBWFB BS'!J20)</f>
        <v>-527061.69999999995</v>
      </c>
      <c r="L25" s="15">
        <f>SUM('DB BS'!K40,'DB BS'!K41,'DB BS'!K42,'DBWFB BS'!K20)</f>
        <v>-527061.69999999995</v>
      </c>
      <c r="M25" s="15">
        <f>SUM('DB BS'!L40,'DB BS'!L41,'DB BS'!L42,'DBWFB BS'!L20)</f>
        <v>-527061.69999999995</v>
      </c>
      <c r="N25" s="15">
        <f>SUM('DB BS'!M40,'DB BS'!M41,'DB BS'!M42,'DBWFB BS'!M20)</f>
        <v>-527061.69999999995</v>
      </c>
      <c r="O25" s="15">
        <f>SUM('DB BS'!N40,'DB BS'!N41,'DB BS'!N42,'DBWFB BS'!N20)</f>
        <v>-548891.51</v>
      </c>
      <c r="P25" s="15">
        <f>SUM('DB BS'!O40,'DB BS'!O41,'DB BS'!O42,'DBWFB BS'!O20)</f>
        <v>-548891.51</v>
      </c>
      <c r="Q25" s="15">
        <f>SUM('DB BS'!P40,'DB BS'!P41,'DB BS'!P42,'DBWFB BS'!P20)</f>
        <v>-548891.51</v>
      </c>
      <c r="R25" s="15">
        <f>SUM('DB BS'!Q40,'DB BS'!Q41,'DB BS'!Q42,'DBWFB BS'!Q20)</f>
        <v>-548891.51</v>
      </c>
      <c r="S25" s="15">
        <f>SUM('DB BS'!R40,'DB BS'!R41,'DB BS'!R42,'DBWFB BS'!R20)</f>
        <v>-548891.51</v>
      </c>
      <c r="T25" s="15">
        <f>SUM('DB BS'!S40,'DB BS'!S41,'DB BS'!S42,'DBWFB BS'!S20)</f>
        <v>-548891.51</v>
      </c>
      <c r="U25" s="15">
        <f>SUM('DB BS'!T40,'DB BS'!T41,'DB BS'!T42,'DBWFB BS'!T20)</f>
        <v>-548891.51</v>
      </c>
      <c r="V25" s="15">
        <f>SUM('DB BS'!U40,'DB BS'!U41,'DB BS'!U42,'DBWFB BS'!U20)</f>
        <v>-548891.51</v>
      </c>
      <c r="W25" s="15">
        <f>SUM('DB BS'!V40,'DB BS'!V41,'DB BS'!V42,'DBWFB BS'!V20)</f>
        <v>-548891.51</v>
      </c>
      <c r="X25" s="15">
        <f>SUM('DB BS'!W40,'DB BS'!W41,'DB BS'!W42,'DBWFB BS'!W20)</f>
        <v>-548891.51</v>
      </c>
      <c r="Y25" s="15">
        <f>SUM('DB BS'!X40,'DB BS'!X41,'DB BS'!X42,'DBWFB BS'!X20)</f>
        <v>-548891.51</v>
      </c>
      <c r="Z25" s="15">
        <f>SUM('DB BS'!Y40,'DB BS'!Y41,'DB BS'!Y42,'DBWFB BS'!Y20)</f>
        <v>-548891.51</v>
      </c>
      <c r="AA25" s="15">
        <f>SUM('DB BS'!Z40,'DB BS'!Z41,'DB BS'!Z42,'DBWFB BS'!Z20)</f>
        <v>-548891.51</v>
      </c>
      <c r="AB25" s="15">
        <f>SUM('DB BS'!AA40,'DB BS'!AA41,'DB BS'!AA42,'DBWFB BS'!AA20)</f>
        <v>-548891.51</v>
      </c>
      <c r="AC25" s="15">
        <f>SUM('DB BS'!AB40,'DB BS'!AB41,'DB BS'!AB42,'DBWFB BS'!AB20)</f>
        <v>-548891.51</v>
      </c>
      <c r="AD25" s="15">
        <f>SUM('DB BS'!AC40,'DB BS'!AC41,'DB BS'!AC42,'DBWFB BS'!AC20)</f>
        <v>-548891.51</v>
      </c>
      <c r="AE25" s="15">
        <f>SUM('DB BS'!AD40,'DB BS'!AD41,'DB BS'!AD42,'DBWFB BS'!AD20)</f>
        <v>-548891.51</v>
      </c>
      <c r="AF25" s="15">
        <f>SUM('DB BS'!AE40,'DB BS'!AE41,'DB BS'!AE42,'DBWFB BS'!AE20)</f>
        <v>-548891.51</v>
      </c>
      <c r="AG25" s="15">
        <f>SUM('DB BS'!AF40,'DB BS'!AF41,'DB BS'!AF42,'DBWFB BS'!AF20)</f>
        <v>-548891.51</v>
      </c>
      <c r="AI25" s="15">
        <f t="shared" si="4"/>
        <v>-548891.51</v>
      </c>
      <c r="AJ25" s="15">
        <f t="shared" si="5"/>
        <v>-548891.51</v>
      </c>
      <c r="AK25" s="15">
        <f t="shared" si="6"/>
        <v>-548891.51</v>
      </c>
    </row>
    <row r="26" spans="2:37" x14ac:dyDescent="0.25">
      <c r="B26" s="42" t="s">
        <v>103</v>
      </c>
      <c r="C26" s="25">
        <v>15005</v>
      </c>
      <c r="D26" s="15">
        <f>SUM('DB BS'!C44,'DB BS'!C45,'DBWFB BS'!C18)</f>
        <v>226327.2</v>
      </c>
      <c r="E26" s="15">
        <f>SUM('DB BS'!D44,'DB BS'!D45,'DBWFB BS'!D18)</f>
        <v>226327.2</v>
      </c>
      <c r="F26" s="15">
        <f>SUM('DB BS'!E44,'DB BS'!E45,'DBWFB BS'!E18)</f>
        <v>226327.2</v>
      </c>
      <c r="G26" s="15">
        <f>SUM('DB BS'!F44,'DB BS'!F45,'DBWFB BS'!F18)</f>
        <v>226327.2</v>
      </c>
      <c r="H26" s="15">
        <f>SUM('DB BS'!G44,'DB BS'!G45,'DBWFB BS'!G18)</f>
        <v>226327.2</v>
      </c>
      <c r="I26" s="15">
        <f>SUM('DB BS'!H44,'DB BS'!H45,'DBWFB BS'!H18)</f>
        <v>226327.2</v>
      </c>
      <c r="J26" s="15">
        <f>SUM('DB BS'!I44,'DB BS'!I45,'DBWFB BS'!I18)</f>
        <v>226327.2</v>
      </c>
      <c r="K26" s="15">
        <f>SUM('DB BS'!J44,'DB BS'!J45,'DBWFB BS'!J18)</f>
        <v>226327.2</v>
      </c>
      <c r="L26" s="15">
        <f>SUM('DB BS'!K44,'DB BS'!K45,'DBWFB BS'!K18)</f>
        <v>226327.2</v>
      </c>
      <c r="M26" s="15">
        <f>SUM('DB BS'!L44,'DB BS'!L45,'DBWFB BS'!L18)</f>
        <v>226327.2</v>
      </c>
      <c r="N26" s="15">
        <f>SUM('DB BS'!M44,'DB BS'!M45,'DBWFB BS'!M18)</f>
        <v>226327.2</v>
      </c>
      <c r="O26" s="15">
        <f>SUM('DB BS'!N44,'DB BS'!N45,'DBWFB BS'!N18)</f>
        <v>226327.2</v>
      </c>
      <c r="P26" s="15">
        <f>SUM('DB BS'!O44,'DB BS'!O45,'DBWFB BS'!O18)</f>
        <v>226327.2</v>
      </c>
      <c r="Q26" s="15">
        <f>SUM('DB BS'!P44,'DB BS'!P45,'DBWFB BS'!P18)</f>
        <v>226327.2</v>
      </c>
      <c r="R26" s="15">
        <f>SUM('DB BS'!Q44,'DB BS'!Q45,'DBWFB BS'!Q18)</f>
        <v>226327.2</v>
      </c>
      <c r="S26" s="15">
        <f>SUM('DB BS'!R44,'DB BS'!R45,'DBWFB BS'!R18)</f>
        <v>226327.2</v>
      </c>
      <c r="T26" s="15">
        <f>SUM('DB BS'!S44,'DB BS'!S45,'DBWFB BS'!S18)</f>
        <v>226327.2</v>
      </c>
      <c r="U26" s="15">
        <f>SUM('DB BS'!T44,'DB BS'!T45,'DBWFB BS'!T18)</f>
        <v>226327.2</v>
      </c>
      <c r="V26" s="15">
        <f>SUM('DB BS'!U44,'DB BS'!U45,'DBWFB BS'!U18)</f>
        <v>226327.2</v>
      </c>
      <c r="W26" s="15">
        <f>SUM('DB BS'!V44,'DB BS'!V45,'DBWFB BS'!V18)</f>
        <v>226327.2</v>
      </c>
      <c r="X26" s="15">
        <f>SUM('DB BS'!W44,'DB BS'!W45,'DBWFB BS'!W18)</f>
        <v>226327.2</v>
      </c>
      <c r="Y26" s="15">
        <f>SUM('DB BS'!X44,'DB BS'!X45,'DBWFB BS'!X18)</f>
        <v>226327.2</v>
      </c>
      <c r="Z26" s="15">
        <f>SUM('DB BS'!Y44,'DB BS'!Y45,'DBWFB BS'!Y18)</f>
        <v>226327.2</v>
      </c>
      <c r="AA26" s="15">
        <f>SUM('DB BS'!Z44,'DB BS'!Z45,'DBWFB BS'!Z18)</f>
        <v>226327.2</v>
      </c>
      <c r="AB26" s="15">
        <f>SUM('DB BS'!AA44,'DB BS'!AA45,'DBWFB BS'!AA18)</f>
        <v>226327.2</v>
      </c>
      <c r="AC26" s="15">
        <f>SUM('DB BS'!AB44,'DB BS'!AB45,'DBWFB BS'!AB18)</f>
        <v>226327.2</v>
      </c>
      <c r="AD26" s="15">
        <f>SUM('DB BS'!AC44,'DB BS'!AC45,'DBWFB BS'!AC18)</f>
        <v>226327.2</v>
      </c>
      <c r="AE26" s="15">
        <f>SUM('DB BS'!AD44,'DB BS'!AD45,'DBWFB BS'!AD18)</f>
        <v>226327.2</v>
      </c>
      <c r="AF26" s="15">
        <f>SUM('DB BS'!AE44,'DB BS'!AE45,'DBWFB BS'!AE18)</f>
        <v>226327.2</v>
      </c>
      <c r="AG26" s="15">
        <f>SUM('DB BS'!AF44,'DB BS'!AF45,'DBWFB BS'!AF18)</f>
        <v>226327.2</v>
      </c>
      <c r="AI26" s="15">
        <f t="shared" si="4"/>
        <v>226327.2</v>
      </c>
      <c r="AJ26" s="15">
        <f t="shared" si="5"/>
        <v>226327.2</v>
      </c>
      <c r="AK26" s="15">
        <f t="shared" si="6"/>
        <v>226327.2</v>
      </c>
    </row>
    <row r="27" spans="2:37" x14ac:dyDescent="0.25">
      <c r="B27" s="42" t="s">
        <v>104</v>
      </c>
      <c r="C27" s="25">
        <v>15006</v>
      </c>
      <c r="D27" s="15">
        <f>SUM('DB BS'!C47,'DB BS'!C48,'DBWFB BS'!C19)</f>
        <v>-40991.24</v>
      </c>
      <c r="E27" s="15">
        <f>SUM('DB BS'!D47,'DB BS'!D48,'DBWFB BS'!D19)</f>
        <v>-40991.24</v>
      </c>
      <c r="F27" s="15">
        <f>SUM('DB BS'!E47,'DB BS'!E48,'DBWFB BS'!E19)</f>
        <v>-40991.24</v>
      </c>
      <c r="G27" s="15">
        <f>SUM('DB BS'!F47,'DB BS'!F48,'DBWFB BS'!F19)</f>
        <v>-40991.24</v>
      </c>
      <c r="H27" s="15">
        <f>SUM('DB BS'!G47,'DB BS'!G48,'DBWFB BS'!G19)</f>
        <v>-40991.24</v>
      </c>
      <c r="I27" s="15">
        <f>SUM('DB BS'!H47,'DB BS'!H48,'DBWFB BS'!H19)</f>
        <v>-40991.24</v>
      </c>
      <c r="J27" s="15">
        <f>SUM('DB BS'!I47,'DB BS'!I48,'DBWFB BS'!I19)</f>
        <v>-40991.24</v>
      </c>
      <c r="K27" s="15">
        <f>SUM('DB BS'!J47,'DB BS'!J48,'DBWFB BS'!J19)</f>
        <v>-40991.24</v>
      </c>
      <c r="L27" s="15">
        <f>SUM('DB BS'!K47,'DB BS'!K48,'DBWFB BS'!K19)</f>
        <v>-40991.24</v>
      </c>
      <c r="M27" s="15">
        <f>SUM('DB BS'!L47,'DB BS'!L48,'DBWFB BS'!L19)</f>
        <v>-40991.24</v>
      </c>
      <c r="N27" s="15">
        <f>SUM('DB BS'!M47,'DB BS'!M48,'DBWFB BS'!M19)</f>
        <v>-40991.24</v>
      </c>
      <c r="O27" s="15">
        <f>SUM('DB BS'!N47,'DB BS'!N48,'DBWFB BS'!N19)</f>
        <v>-56079.72</v>
      </c>
      <c r="P27" s="15">
        <f>SUM('DB BS'!O47,'DB BS'!O48,'DBWFB BS'!O19)</f>
        <v>-56079.72</v>
      </c>
      <c r="Q27" s="15">
        <f>SUM('DB BS'!P47,'DB BS'!P48,'DBWFB BS'!P19)</f>
        <v>-56079.72</v>
      </c>
      <c r="R27" s="15">
        <f>SUM('DB BS'!Q47,'DB BS'!Q48,'DBWFB BS'!Q19)</f>
        <v>-56079.72</v>
      </c>
      <c r="S27" s="15">
        <f>SUM('DB BS'!R47,'DB BS'!R48,'DBWFB BS'!R19)</f>
        <v>-56079.72</v>
      </c>
      <c r="T27" s="15">
        <f>SUM('DB BS'!S47,'DB BS'!S48,'DBWFB BS'!S19)</f>
        <v>-56079.72</v>
      </c>
      <c r="U27" s="15">
        <f>SUM('DB BS'!T47,'DB BS'!T48,'DBWFB BS'!T19)</f>
        <v>-56079.72</v>
      </c>
      <c r="V27" s="15">
        <f>SUM('DB BS'!U47,'DB BS'!U48,'DBWFB BS'!U19)</f>
        <v>-56079.72</v>
      </c>
      <c r="W27" s="15">
        <f>SUM('DB BS'!V47,'DB BS'!V48,'DBWFB BS'!V19)</f>
        <v>-56079.72</v>
      </c>
      <c r="X27" s="15">
        <f>SUM('DB BS'!W47,'DB BS'!W48,'DBWFB BS'!W19)</f>
        <v>-56079.72</v>
      </c>
      <c r="Y27" s="15">
        <f>SUM('DB BS'!X47,'DB BS'!X48,'DBWFB BS'!X19)</f>
        <v>-56079.72</v>
      </c>
      <c r="Z27" s="15">
        <f>SUM('DB BS'!Y47,'DB BS'!Y48,'DBWFB BS'!Y19)</f>
        <v>-56079.72</v>
      </c>
      <c r="AA27" s="15">
        <f>SUM('DB BS'!Z47,'DB BS'!Z48,'DBWFB BS'!Z19)</f>
        <v>-56079.72</v>
      </c>
      <c r="AB27" s="15">
        <f>SUM('DB BS'!AA47,'DB BS'!AA48,'DBWFB BS'!AA19)</f>
        <v>-56079.72</v>
      </c>
      <c r="AC27" s="15">
        <f>SUM('DB BS'!AB47,'DB BS'!AB48,'DBWFB BS'!AB19)</f>
        <v>-56079.72</v>
      </c>
      <c r="AD27" s="15">
        <f>SUM('DB BS'!AC47,'DB BS'!AC48,'DBWFB BS'!AC19)</f>
        <v>-56079.72</v>
      </c>
      <c r="AE27" s="15">
        <f>SUM('DB BS'!AD47,'DB BS'!AD48,'DBWFB BS'!AD19)</f>
        <v>-56079.72</v>
      </c>
      <c r="AF27" s="15">
        <f>SUM('DB BS'!AE47,'DB BS'!AE48,'DBWFB BS'!AE19)</f>
        <v>-56079.72</v>
      </c>
      <c r="AG27" s="15">
        <f>SUM('DB BS'!AF47,'DB BS'!AF48,'DBWFB BS'!AF19)</f>
        <v>-56079.72</v>
      </c>
      <c r="AI27" s="15">
        <f t="shared" si="4"/>
        <v>-56079.72</v>
      </c>
      <c r="AJ27" s="15">
        <f t="shared" si="5"/>
        <v>-56079.72</v>
      </c>
      <c r="AK27" s="15">
        <f t="shared" si="6"/>
        <v>-56079.72</v>
      </c>
    </row>
    <row r="28" spans="2:37" x14ac:dyDescent="0.25">
      <c r="B28" s="43" t="s">
        <v>105</v>
      </c>
      <c r="C28" s="44">
        <v>15007</v>
      </c>
      <c r="D28" s="38">
        <f>SUM('DB BS'!C50)</f>
        <v>2000</v>
      </c>
      <c r="E28" s="38">
        <f>SUM('DB BS'!D50)</f>
        <v>2000</v>
      </c>
      <c r="F28" s="38">
        <f>SUM('DB BS'!E50)</f>
        <v>2000</v>
      </c>
      <c r="G28" s="38">
        <f>SUM('DB BS'!F50)</f>
        <v>2000</v>
      </c>
      <c r="H28" s="38">
        <f>SUM('DB BS'!G50)</f>
        <v>2000</v>
      </c>
      <c r="I28" s="38">
        <f>SUM('DB BS'!H50)</f>
        <v>2000</v>
      </c>
      <c r="J28" s="38">
        <f>SUM('DB BS'!I50)</f>
        <v>2000</v>
      </c>
      <c r="K28" s="38">
        <f>SUM('DB BS'!J50)</f>
        <v>2000</v>
      </c>
      <c r="L28" s="38">
        <f>SUM('DB BS'!K50)</f>
        <v>2000</v>
      </c>
      <c r="M28" s="38">
        <f>SUM('DB BS'!L50)</f>
        <v>2000</v>
      </c>
      <c r="N28" s="38">
        <f>SUM('DB BS'!M50)</f>
        <v>2000</v>
      </c>
      <c r="O28" s="38">
        <f>SUM('DB BS'!N50)</f>
        <v>0</v>
      </c>
      <c r="P28" s="38">
        <f>SUM('DB BS'!O50)</f>
        <v>0</v>
      </c>
      <c r="Q28" s="38">
        <f>SUM('DB BS'!P50)</f>
        <v>0</v>
      </c>
      <c r="R28" s="38">
        <f>SUM('DB BS'!Q50)</f>
        <v>0</v>
      </c>
      <c r="S28" s="38">
        <f>SUM('DB BS'!R50)</f>
        <v>0</v>
      </c>
      <c r="T28" s="38">
        <f>SUM('DB BS'!S50)</f>
        <v>0</v>
      </c>
      <c r="U28" s="38">
        <f>SUM('DB BS'!T50)</f>
        <v>0</v>
      </c>
      <c r="V28" s="38">
        <f>SUM('DB BS'!U50)</f>
        <v>0</v>
      </c>
      <c r="W28" s="38">
        <f>SUM('DB BS'!V50)</f>
        <v>0</v>
      </c>
      <c r="X28" s="38">
        <f>SUM('DB BS'!W50)</f>
        <v>0</v>
      </c>
      <c r="Y28" s="38">
        <f>SUM('DB BS'!X50)</f>
        <v>0</v>
      </c>
      <c r="Z28" s="38">
        <f>SUM('DB BS'!Y50)</f>
        <v>0</v>
      </c>
      <c r="AA28" s="38">
        <f>SUM('DB BS'!Z50)</f>
        <v>0</v>
      </c>
      <c r="AB28" s="38">
        <f>SUM('DB BS'!AA50)</f>
        <v>0</v>
      </c>
      <c r="AC28" s="38">
        <f>SUM('DB BS'!AB50)</f>
        <v>0</v>
      </c>
      <c r="AD28" s="38">
        <f>SUM('DB BS'!AC50)</f>
        <v>0</v>
      </c>
      <c r="AE28" s="38">
        <f>SUM('DB BS'!AD50)</f>
        <v>0</v>
      </c>
      <c r="AF28" s="38">
        <f>SUM('DB BS'!AE50)</f>
        <v>0</v>
      </c>
      <c r="AG28" s="38">
        <f>SUM('DB BS'!AF50)</f>
        <v>0</v>
      </c>
      <c r="AI28" s="38">
        <f t="shared" si="4"/>
        <v>0</v>
      </c>
      <c r="AJ28" s="38">
        <f t="shared" si="5"/>
        <v>0</v>
      </c>
      <c r="AK28" s="38">
        <f t="shared" si="6"/>
        <v>0</v>
      </c>
    </row>
    <row r="29" spans="2:37" ht="15.75" thickBot="1" x14ac:dyDescent="0.3">
      <c r="B29" s="39" t="s">
        <v>106</v>
      </c>
      <c r="C29" s="45"/>
      <c r="D29" s="40">
        <f t="shared" ref="D29:AG29" si="7">D22+D23+D24+D25+D26+D27+D28</f>
        <v>627295.07000000007</v>
      </c>
      <c r="E29" s="40">
        <f t="shared" si="7"/>
        <v>627295.07000000007</v>
      </c>
      <c r="F29" s="40">
        <f t="shared" si="7"/>
        <v>627295.07000000007</v>
      </c>
      <c r="G29" s="40">
        <f t="shared" si="7"/>
        <v>627295.07000000007</v>
      </c>
      <c r="H29" s="40">
        <f t="shared" si="7"/>
        <v>627295.07000000007</v>
      </c>
      <c r="I29" s="40">
        <f t="shared" si="7"/>
        <v>627295.07000000007</v>
      </c>
      <c r="J29" s="40">
        <f t="shared" si="7"/>
        <v>627295.07000000007</v>
      </c>
      <c r="K29" s="40">
        <f t="shared" si="7"/>
        <v>627295.07000000007</v>
      </c>
      <c r="L29" s="40">
        <f t="shared" si="7"/>
        <v>627295.07000000007</v>
      </c>
      <c r="M29" s="40">
        <f t="shared" si="7"/>
        <v>627295.07000000007</v>
      </c>
      <c r="N29" s="40">
        <f t="shared" si="7"/>
        <v>627295.07000000007</v>
      </c>
      <c r="O29" s="40">
        <f t="shared" si="7"/>
        <v>588376.78</v>
      </c>
      <c r="P29" s="40">
        <f t="shared" si="7"/>
        <v>588376.78</v>
      </c>
      <c r="Q29" s="40">
        <f t="shared" si="7"/>
        <v>588376.78</v>
      </c>
      <c r="R29" s="40">
        <f t="shared" si="7"/>
        <v>588376.78</v>
      </c>
      <c r="S29" s="40">
        <f t="shared" si="7"/>
        <v>588376.78</v>
      </c>
      <c r="T29" s="40">
        <f t="shared" si="7"/>
        <v>588376.78</v>
      </c>
      <c r="U29" s="40">
        <f t="shared" si="7"/>
        <v>588376.78</v>
      </c>
      <c r="V29" s="40">
        <f t="shared" si="7"/>
        <v>588376.78</v>
      </c>
      <c r="W29" s="40">
        <f t="shared" si="7"/>
        <v>588376.78</v>
      </c>
      <c r="X29" s="40">
        <f t="shared" si="7"/>
        <v>588376.78</v>
      </c>
      <c r="Y29" s="40">
        <f t="shared" si="7"/>
        <v>588376.78</v>
      </c>
      <c r="Z29" s="40">
        <f t="shared" si="7"/>
        <v>588376.78</v>
      </c>
      <c r="AA29" s="40">
        <f t="shared" si="7"/>
        <v>588376.78</v>
      </c>
      <c r="AB29" s="40">
        <f t="shared" si="7"/>
        <v>588376.78</v>
      </c>
      <c r="AC29" s="40">
        <f t="shared" si="7"/>
        <v>588376.78</v>
      </c>
      <c r="AD29" s="40">
        <f t="shared" si="7"/>
        <v>588376.78</v>
      </c>
      <c r="AE29" s="40">
        <f t="shared" si="7"/>
        <v>588376.78</v>
      </c>
      <c r="AF29" s="40">
        <f t="shared" si="7"/>
        <v>588376.78</v>
      </c>
      <c r="AG29" s="40">
        <f t="shared" si="7"/>
        <v>588376.78</v>
      </c>
      <c r="AI29" s="40">
        <f t="shared" si="4"/>
        <v>588376.78</v>
      </c>
      <c r="AJ29" s="40">
        <f t="shared" si="5"/>
        <v>588376.78</v>
      </c>
      <c r="AK29" s="40">
        <f t="shared" si="6"/>
        <v>588376.78</v>
      </c>
    </row>
    <row r="30" spans="2:37" x14ac:dyDescent="0.25">
      <c r="B30" s="37" t="s">
        <v>107</v>
      </c>
      <c r="C30" s="18"/>
      <c r="D30" s="19">
        <f t="shared" ref="D30:AG30" si="8">D19+D29</f>
        <v>1505630.94</v>
      </c>
      <c r="E30" s="19">
        <f t="shared" si="8"/>
        <v>1525764.36</v>
      </c>
      <c r="F30" s="19">
        <f t="shared" si="8"/>
        <v>1441470.45</v>
      </c>
      <c r="G30" s="19">
        <f t="shared" si="8"/>
        <v>1483188.92</v>
      </c>
      <c r="H30" s="19">
        <f t="shared" si="8"/>
        <v>1535246.57</v>
      </c>
      <c r="I30" s="19">
        <f t="shared" si="8"/>
        <v>1587748.8599999999</v>
      </c>
      <c r="J30" s="19">
        <f t="shared" si="8"/>
        <v>1617617.78</v>
      </c>
      <c r="K30" s="19">
        <f t="shared" si="8"/>
        <v>1624954.83</v>
      </c>
      <c r="L30" s="19">
        <f t="shared" si="8"/>
        <v>1643923.77</v>
      </c>
      <c r="M30" s="19">
        <f t="shared" si="8"/>
        <v>1670165.0699999998</v>
      </c>
      <c r="N30" s="19">
        <f t="shared" si="8"/>
        <v>1708901.79</v>
      </c>
      <c r="O30" s="19">
        <f t="shared" si="8"/>
        <v>1602674.92</v>
      </c>
      <c r="P30" s="19">
        <f t="shared" si="8"/>
        <v>1581144.63</v>
      </c>
      <c r="Q30" s="19">
        <f t="shared" si="8"/>
        <v>1558106.1199999999</v>
      </c>
      <c r="R30" s="19">
        <f t="shared" si="8"/>
        <v>1707044.03</v>
      </c>
      <c r="S30" s="19">
        <f t="shared" si="8"/>
        <v>1832630.73</v>
      </c>
      <c r="T30" s="19">
        <f t="shared" si="8"/>
        <v>1919050.94</v>
      </c>
      <c r="U30" s="19">
        <f t="shared" si="8"/>
        <v>1975554.97</v>
      </c>
      <c r="V30" s="19">
        <f t="shared" si="8"/>
        <v>2119508.7999999998</v>
      </c>
      <c r="W30" s="19">
        <f t="shared" si="8"/>
        <v>2094037.27</v>
      </c>
      <c r="X30" s="19">
        <f t="shared" si="8"/>
        <v>2197211.73</v>
      </c>
      <c r="Y30" s="19">
        <f t="shared" si="8"/>
        <v>2187015.92</v>
      </c>
      <c r="Z30" s="19">
        <f t="shared" si="8"/>
        <v>2214275.4699999997</v>
      </c>
      <c r="AA30" s="19">
        <f t="shared" si="8"/>
        <v>2345671.1</v>
      </c>
      <c r="AB30" s="19">
        <f t="shared" si="8"/>
        <v>2181583.2400000002</v>
      </c>
      <c r="AC30" s="19">
        <f t="shared" si="8"/>
        <v>2154391.66</v>
      </c>
      <c r="AD30" s="19">
        <f t="shared" si="8"/>
        <v>1955000.48</v>
      </c>
      <c r="AE30" s="19">
        <f t="shared" si="8"/>
        <v>1996610.12</v>
      </c>
      <c r="AF30" s="19">
        <f t="shared" si="8"/>
        <v>2057989.05</v>
      </c>
      <c r="AG30" s="19">
        <f t="shared" si="8"/>
        <v>2314014.9300000002</v>
      </c>
      <c r="AI30" s="19">
        <f t="shared" si="4"/>
        <v>1602674.92</v>
      </c>
      <c r="AJ30" s="19">
        <f t="shared" si="5"/>
        <v>2345671.1</v>
      </c>
      <c r="AK30" s="19">
        <f t="shared" si="6"/>
        <v>2314014.9300000002</v>
      </c>
    </row>
    <row r="31" spans="2:37" x14ac:dyDescent="0.25">
      <c r="B31" s="18"/>
      <c r="C31" s="18"/>
    </row>
    <row r="32" spans="2:37" x14ac:dyDescent="0.25">
      <c r="B32" s="14" t="s">
        <v>108</v>
      </c>
      <c r="C32" s="18"/>
    </row>
    <row r="33" spans="2:37" x14ac:dyDescent="0.25">
      <c r="B33" s="42" t="s">
        <v>109</v>
      </c>
      <c r="C33" s="25">
        <v>20001</v>
      </c>
      <c r="D33" s="15">
        <f>SUM('DB BS'!C57,'DB BS'!C58,'DB BS'!C59,'DB BS'!C60,'DB BS'!C61,'DB BS'!C62,'DB BS'!C63,'DB BS'!C64,'DB BS'!C65,'DB BS'!C66,'DB BS'!C67,'DB BS'!C68,'DB BS'!C69,'DB BS'!C70,'DB BS'!C71,'DB BS'!C87)</f>
        <v>-117630.31999999995</v>
      </c>
      <c r="E33" s="15">
        <f>SUM('DB BS'!D57,'DB BS'!D58,'DB BS'!D59,'DB BS'!D60,'DB BS'!D61,'DB BS'!D62,'DB BS'!D63,'DB BS'!D64,'DB BS'!D65,'DB BS'!D66,'DB BS'!D67,'DB BS'!D68,'DB BS'!D69,'DB BS'!D70,'DB BS'!D71,'DB BS'!D87)</f>
        <v>-85878.110000000044</v>
      </c>
      <c r="F33" s="15">
        <f>SUM('DB BS'!E57,'DB BS'!E58,'DB BS'!E59,'DB BS'!E60,'DB BS'!E61,'DB BS'!E62,'DB BS'!E63,'DB BS'!E64,'DB BS'!E65,'DB BS'!E66,'DB BS'!E67,'DB BS'!E68,'DB BS'!E69,'DB BS'!E70,'DB BS'!E71,'DB BS'!E87)</f>
        <v>-89041.419999999955</v>
      </c>
      <c r="G33" s="15">
        <f>SUM('DB BS'!F57,'DB BS'!F58,'DB BS'!F59,'DB BS'!F60,'DB BS'!F61,'DB BS'!F62,'DB BS'!F63,'DB BS'!F64,'DB BS'!F65,'DB BS'!F66,'DB BS'!F67,'DB BS'!F68,'DB BS'!F69,'DB BS'!F70,'DB BS'!F71,'DB BS'!F87)</f>
        <v>-78946.760000000009</v>
      </c>
      <c r="H33" s="15">
        <f>SUM('DB BS'!G57,'DB BS'!G58,'DB BS'!G59,'DB BS'!G60,'DB BS'!G61,'DB BS'!G62,'DB BS'!G63,'DB BS'!G64,'DB BS'!G65,'DB BS'!G66,'DB BS'!G67,'DB BS'!G68,'DB BS'!G69,'DB BS'!G70,'DB BS'!G71,'DB BS'!G87)</f>
        <v>-80039.559999999939</v>
      </c>
      <c r="I33" s="15">
        <f>SUM('DB BS'!H57,'DB BS'!H58,'DB BS'!H59,'DB BS'!H60,'DB BS'!H61,'DB BS'!H62,'DB BS'!H63,'DB BS'!H64,'DB BS'!H65,'DB BS'!H66,'DB BS'!H67,'DB BS'!H68,'DB BS'!H69,'DB BS'!H70,'DB BS'!H71,'DB BS'!H87)</f>
        <v>-81648.729999999952</v>
      </c>
      <c r="J33" s="15">
        <f>SUM('DB BS'!I57,'DB BS'!I58,'DB BS'!I59,'DB BS'!I60,'DB BS'!I61,'DB BS'!I62,'DB BS'!I63,'DB BS'!I64,'DB BS'!I65,'DB BS'!I66,'DB BS'!I67,'DB BS'!I68,'DB BS'!I69,'DB BS'!I70,'DB BS'!I71,'DB BS'!I87)</f>
        <v>-77159.300000000017</v>
      </c>
      <c r="K33" s="15">
        <f>SUM('DB BS'!J57,'DB BS'!J58,'DB BS'!J59,'DB BS'!J60,'DB BS'!J61,'DB BS'!J62,'DB BS'!J63,'DB BS'!J64,'DB BS'!J65,'DB BS'!J66,'DB BS'!J67,'DB BS'!J68,'DB BS'!J69,'DB BS'!J70,'DB BS'!J71,'DB BS'!J87)</f>
        <v>-80006.510000000038</v>
      </c>
      <c r="L33" s="15">
        <f>SUM('DB BS'!K57,'DB BS'!K58,'DB BS'!K59,'DB BS'!K60,'DB BS'!K61,'DB BS'!K62,'DB BS'!K63,'DB BS'!K64,'DB BS'!K65,'DB BS'!K66,'DB BS'!K67,'DB BS'!K68,'DB BS'!K69,'DB BS'!K70,'DB BS'!K71,'DB BS'!K87)</f>
        <v>-68904.230000000069</v>
      </c>
      <c r="M33" s="15">
        <f>SUM('DB BS'!L57,'DB BS'!L58,'DB BS'!L59,'DB BS'!L60,'DB BS'!L61,'DB BS'!L62,'DB BS'!L63,'DB BS'!L64,'DB BS'!L65,'DB BS'!L66,'DB BS'!L67,'DB BS'!L68,'DB BS'!L69,'DB BS'!L70,'DB BS'!L71,'DB BS'!L87)</f>
        <v>-77083.910000000018</v>
      </c>
      <c r="N33" s="15">
        <f>SUM('DB BS'!M57,'DB BS'!M58,'DB BS'!M59,'DB BS'!M60,'DB BS'!M61,'DB BS'!M62,'DB BS'!M63,'DB BS'!M64,'DB BS'!M65,'DB BS'!M66,'DB BS'!M67,'DB BS'!M68,'DB BS'!M69,'DB BS'!M70,'DB BS'!M71,'DB BS'!M87)</f>
        <v>-65302.809999999867</v>
      </c>
      <c r="O33" s="15">
        <f>SUM('DB BS'!N57,'DB BS'!N58,'DB BS'!N59,'DB BS'!N60,'DB BS'!N61,'DB BS'!N62,'DB BS'!N63,'DB BS'!N64,'DB BS'!N65,'DB BS'!N66,'DB BS'!N67,'DB BS'!N68,'DB BS'!N69,'DB BS'!N70,'DB BS'!N71,'DB BS'!N87)</f>
        <v>-75463.87999999999</v>
      </c>
      <c r="P33" s="15">
        <f>SUM('DB BS'!O57,'DB BS'!O58,'DB BS'!O59,'DB BS'!O60,'DB BS'!O61,'DB BS'!O62,'DB BS'!O63,'DB BS'!O64,'DB BS'!O65,'DB BS'!O66,'DB BS'!O67,'DB BS'!O68,'DB BS'!O69,'DB BS'!O70,'DB BS'!O71,'DB BS'!O87)</f>
        <v>-73309.489999999932</v>
      </c>
      <c r="Q33" s="15">
        <f>SUM('DB BS'!P57,'DB BS'!P58,'DB BS'!P59,'DB BS'!P60,'DB BS'!P61,'DB BS'!P62,'DB BS'!P63,'DB BS'!P64,'DB BS'!P65,'DB BS'!P66,'DB BS'!P67,'DB BS'!P68,'DB BS'!P69,'DB BS'!P70,'DB BS'!P71,'DB BS'!P87)</f>
        <v>-67062.849999999948</v>
      </c>
      <c r="R33" s="15">
        <f>SUM('DB BS'!Q57,'DB BS'!Q58,'DB BS'!Q59,'DB BS'!Q60,'DB BS'!Q61,'DB BS'!Q62,'DB BS'!Q63,'DB BS'!Q64,'DB BS'!Q65,'DB BS'!Q66,'DB BS'!Q67,'DB BS'!Q68,'DB BS'!Q69,'DB BS'!Q70,'DB BS'!Q71,'DB BS'!Q87)</f>
        <v>-1706.9400000000169</v>
      </c>
      <c r="S33" s="15">
        <f>SUM('DB BS'!R57,'DB BS'!R58,'DB BS'!R59,'DB BS'!R60,'DB BS'!R61,'DB BS'!R62,'DB BS'!R63,'DB BS'!R64,'DB BS'!R65,'DB BS'!R66,'DB BS'!R67,'DB BS'!R68,'DB BS'!R69,'DB BS'!R70,'DB BS'!R71,'DB BS'!R87)</f>
        <v>73813.77999999997</v>
      </c>
      <c r="T33" s="15">
        <f>SUM('DB BS'!S57,'DB BS'!S58,'DB BS'!S59,'DB BS'!S60,'DB BS'!S61,'DB BS'!S62,'DB BS'!S63,'DB BS'!S64,'DB BS'!S65,'DB BS'!S66,'DB BS'!S67,'DB BS'!S68,'DB BS'!S69,'DB BS'!S70,'DB BS'!S71,'DB BS'!S87)</f>
        <v>58249.289999999826</v>
      </c>
      <c r="U33" s="15">
        <f>SUM('DB BS'!T57,'DB BS'!T58,'DB BS'!T59,'DB BS'!T60,'DB BS'!T61,'DB BS'!T62,'DB BS'!T63,'DB BS'!T64,'DB BS'!T65,'DB BS'!T66,'DB BS'!T67,'DB BS'!T68,'DB BS'!T69,'DB BS'!T70,'DB BS'!T71,'DB BS'!T87)</f>
        <v>75531.550000000047</v>
      </c>
      <c r="V33" s="15">
        <f>SUM('DB BS'!U57,'DB BS'!U58,'DB BS'!U59,'DB BS'!U60,'DB BS'!U61,'DB BS'!U62,'DB BS'!U63,'DB BS'!U64,'DB BS'!U65,'DB BS'!U66,'DB BS'!U67,'DB BS'!U68,'DB BS'!U69,'DB BS'!U70,'DB BS'!U71,'DB BS'!U87)</f>
        <v>54205.599999999897</v>
      </c>
      <c r="W33" s="15">
        <f>SUM('DB BS'!V57,'DB BS'!V58,'DB BS'!V59,'DB BS'!V60,'DB BS'!V61,'DB BS'!V62,'DB BS'!V63,'DB BS'!V64,'DB BS'!V65,'DB BS'!V66,'DB BS'!V67,'DB BS'!V68,'DB BS'!V69,'DB BS'!V70,'DB BS'!V71,'DB BS'!V87)</f>
        <v>61762.780000000042</v>
      </c>
      <c r="X33" s="15">
        <f>SUM('DB BS'!W57,'DB BS'!W58,'DB BS'!W59,'DB BS'!W60,'DB BS'!W61,'DB BS'!W62,'DB BS'!W63,'DB BS'!W64,'DB BS'!W65,'DB BS'!W66,'DB BS'!W67,'DB BS'!W68,'DB BS'!W69,'DB BS'!W70,'DB BS'!W71,'DB BS'!W87)</f>
        <v>58480.289999999906</v>
      </c>
      <c r="Y33" s="15">
        <f>SUM('DB BS'!X57,'DB BS'!X58,'DB BS'!X59,'DB BS'!X60,'DB BS'!X61,'DB BS'!X62,'DB BS'!X63,'DB BS'!X64,'DB BS'!X65,'DB BS'!X66,'DB BS'!X67,'DB BS'!X68,'DB BS'!X69,'DB BS'!X70,'DB BS'!X71,'DB BS'!X87)</f>
        <v>68149.959999999934</v>
      </c>
      <c r="Z33" s="15">
        <f>SUM('DB BS'!Y57,'DB BS'!Y58,'DB BS'!Y59,'DB BS'!Y60,'DB BS'!Y61,'DB BS'!Y62,'DB BS'!Y63,'DB BS'!Y64,'DB BS'!Y65,'DB BS'!Y66,'DB BS'!Y67,'DB BS'!Y68,'DB BS'!Y69,'DB BS'!Y70,'DB BS'!Y71,'DB BS'!Y87)</f>
        <v>63201.469999999987</v>
      </c>
      <c r="AA33" s="15">
        <f>SUM('DB BS'!Z57,'DB BS'!Z58,'DB BS'!Z59,'DB BS'!Z60,'DB BS'!Z61,'DB BS'!Z62,'DB BS'!Z63,'DB BS'!Z64,'DB BS'!Z65,'DB BS'!Z66,'DB BS'!Z67,'DB BS'!Z68,'DB BS'!Z69,'DB BS'!Z70,'DB BS'!Z71,'DB BS'!Z87)</f>
        <v>75531.989999999991</v>
      </c>
      <c r="AB33" s="15">
        <f>SUM('DB BS'!AA57,'DB BS'!AA58,'DB BS'!AA59,'DB BS'!AA60,'DB BS'!AA61,'DB BS'!AA62,'DB BS'!AA63,'DB BS'!AA64,'DB BS'!AA65,'DB BS'!AA66,'DB BS'!AA67,'DB BS'!AA68,'DB BS'!AA69,'DB BS'!AA70,'DB BS'!AA71,'DB BS'!AA87)</f>
        <v>63976.000000000015</v>
      </c>
      <c r="AC33" s="15">
        <f>SUM('DB BS'!AB57,'DB BS'!AB58,'DB BS'!AB59,'DB BS'!AB60,'DB BS'!AB61,'DB BS'!AB62,'DB BS'!AB63,'DB BS'!AB64,'DB BS'!AB65,'DB BS'!AB66,'DB BS'!AB67,'DB BS'!AB68,'DB BS'!AB69,'DB BS'!AB70,'DB BS'!AB71,'DB BS'!AB87)</f>
        <v>72996.199999999735</v>
      </c>
      <c r="AD33" s="15">
        <f>SUM('DB BS'!AC57,'DB BS'!AC58,'DB BS'!AC59,'DB BS'!AC60,'DB BS'!AC61,'DB BS'!AC62,'DB BS'!AC63,'DB BS'!AC64,'DB BS'!AC65,'DB BS'!AC66,'DB BS'!AC67,'DB BS'!AC68,'DB BS'!AC69,'DB BS'!AC70,'DB BS'!AC71,'DB BS'!AC87)</f>
        <v>72996.199999999735</v>
      </c>
      <c r="AE33" s="15">
        <f>SUM('DB BS'!AD57,'DB BS'!AD58,'DB BS'!AD59,'DB BS'!AD60,'DB BS'!AD61,'DB BS'!AD62,'DB BS'!AD63,'DB BS'!AD64,'DB BS'!AD65,'DB BS'!AD66,'DB BS'!AD67,'DB BS'!AD68,'DB BS'!AD69,'DB BS'!AD70,'DB BS'!AD71,'DB BS'!AD87)</f>
        <v>72996.199999999735</v>
      </c>
      <c r="AF33" s="15">
        <f>SUM('DB BS'!AE57,'DB BS'!AE58,'DB BS'!AE59,'DB BS'!AE60,'DB BS'!AE61,'DB BS'!AE62,'DB BS'!AE63,'DB BS'!AE64,'DB BS'!AE65,'DB BS'!AE66,'DB BS'!AE67,'DB BS'!AE68,'DB BS'!AE69,'DB BS'!AE70,'DB BS'!AE71,'DB BS'!AE87)</f>
        <v>72996.199999999735</v>
      </c>
      <c r="AG33" s="15">
        <f>SUM('DB BS'!AF57,'DB BS'!AF58,'DB BS'!AF59,'DB BS'!AF60,'DB BS'!AF61,'DB BS'!AF62,'DB BS'!AF63,'DB BS'!AF64,'DB BS'!AF65,'DB BS'!AF66,'DB BS'!AF67,'DB BS'!AF68,'DB BS'!AF69,'DB BS'!AF70,'DB BS'!AF71,'DB BS'!AF87)</f>
        <v>72996.199999999735</v>
      </c>
      <c r="AI33" s="15">
        <f t="shared" ref="AI33:AI42" si="9">O33</f>
        <v>-75463.87999999999</v>
      </c>
      <c r="AJ33" s="15">
        <f t="shared" ref="AJ33:AJ42" si="10">AA33</f>
        <v>75531.989999999991</v>
      </c>
      <c r="AK33" s="15">
        <f t="shared" ref="AK33:AK42" si="11">AG33</f>
        <v>72996.199999999735</v>
      </c>
    </row>
    <row r="34" spans="2:37" x14ac:dyDescent="0.25">
      <c r="B34" s="42" t="s">
        <v>110</v>
      </c>
      <c r="C34" s="25">
        <v>20002</v>
      </c>
      <c r="D34" s="15">
        <f>SUM('DB BS'!C75,'DB BS'!C76,'DB BS'!C77,'DB BS'!C78,'DB BS'!C79,'DB BS'!C81,'DB BS'!C82)</f>
        <v>0</v>
      </c>
      <c r="E34" s="15">
        <f>SUM('DB BS'!D75,'DB BS'!D76,'DB BS'!D77,'DB BS'!D78,'DB BS'!D79,'DB BS'!D81,'DB BS'!D82)</f>
        <v>0</v>
      </c>
      <c r="F34" s="15">
        <f>SUM('DB BS'!E75,'DB BS'!E76,'DB BS'!E77,'DB BS'!E78,'DB BS'!E79,'DB BS'!E81,'DB BS'!E82)</f>
        <v>0</v>
      </c>
      <c r="G34" s="15">
        <f>SUM('DB BS'!F75,'DB BS'!F76,'DB BS'!F77,'DB BS'!F78,'DB BS'!F79,'DB BS'!F81,'DB BS'!F82)</f>
        <v>0</v>
      </c>
      <c r="H34" s="15">
        <f>SUM('DB BS'!G75,'DB BS'!G76,'DB BS'!G77,'DB BS'!G78,'DB BS'!G79,'DB BS'!G81,'DB BS'!G82)</f>
        <v>0</v>
      </c>
      <c r="I34" s="15">
        <f>SUM('DB BS'!H75,'DB BS'!H76,'DB BS'!H77,'DB BS'!H78,'DB BS'!H79,'DB BS'!H81,'DB BS'!H82)</f>
        <v>0</v>
      </c>
      <c r="J34" s="15">
        <f>SUM('DB BS'!I75,'DB BS'!I76,'DB BS'!I77,'DB BS'!I78,'DB BS'!I79,'DB BS'!I81,'DB BS'!I82)</f>
        <v>0</v>
      </c>
      <c r="K34" s="15">
        <f>SUM('DB BS'!J75,'DB BS'!J76,'DB BS'!J77,'DB BS'!J78,'DB BS'!J79,'DB BS'!J81,'DB BS'!J82)</f>
        <v>0</v>
      </c>
      <c r="L34" s="15">
        <f>SUM('DB BS'!K75,'DB BS'!K76,'DB BS'!K77,'DB BS'!K78,'DB BS'!K79,'DB BS'!K81,'DB BS'!K82)</f>
        <v>0</v>
      </c>
      <c r="M34" s="15">
        <f>SUM('DB BS'!L75,'DB BS'!L76,'DB BS'!L77,'DB BS'!L78,'DB BS'!L79,'DB BS'!L81,'DB BS'!L82)</f>
        <v>0</v>
      </c>
      <c r="N34" s="15">
        <f>SUM('DB BS'!M75,'DB BS'!M76,'DB BS'!M77,'DB BS'!M78,'DB BS'!M79,'DB BS'!M81,'DB BS'!M82)</f>
        <v>0</v>
      </c>
      <c r="O34" s="15">
        <f>SUM('DB BS'!N75,'DB BS'!N76,'DB BS'!N77,'DB BS'!N78,'DB BS'!N79,'DB BS'!N81,'DB BS'!N82)</f>
        <v>0</v>
      </c>
      <c r="P34" s="15">
        <f>SUM('DB BS'!O75,'DB BS'!O76,'DB BS'!O77,'DB BS'!O78,'DB BS'!O79,'DB BS'!O81,'DB BS'!O82)</f>
        <v>0</v>
      </c>
      <c r="Q34" s="15">
        <f>SUM('DB BS'!P75,'DB BS'!P76,'DB BS'!P77,'DB BS'!P78,'DB BS'!P79,'DB BS'!P81,'DB BS'!P82)</f>
        <v>0</v>
      </c>
      <c r="R34" s="15">
        <f>SUM('DB BS'!Q75,'DB BS'!Q76,'DB BS'!Q77,'DB BS'!Q78,'DB BS'!Q79,'DB BS'!Q81,'DB BS'!Q82)</f>
        <v>0</v>
      </c>
      <c r="S34" s="15">
        <f>SUM('DB BS'!R75,'DB BS'!R76,'DB BS'!R77,'DB BS'!R78,'DB BS'!R79,'DB BS'!R81,'DB BS'!R82)</f>
        <v>0</v>
      </c>
      <c r="T34" s="15">
        <f>SUM('DB BS'!S75,'DB BS'!S76,'DB BS'!S77,'DB BS'!S78,'DB BS'!S79,'DB BS'!S81,'DB BS'!S82)</f>
        <v>0</v>
      </c>
      <c r="U34" s="15">
        <f>SUM('DB BS'!T75,'DB BS'!T76,'DB BS'!T77,'DB BS'!T78,'DB BS'!T79,'DB BS'!T81,'DB BS'!T82)</f>
        <v>0</v>
      </c>
      <c r="V34" s="15">
        <f>SUM('DB BS'!U75,'DB BS'!U76,'DB BS'!U77,'DB BS'!U78,'DB BS'!U79,'DB BS'!U81,'DB BS'!U82)</f>
        <v>0</v>
      </c>
      <c r="W34" s="15">
        <f>SUM('DB BS'!V75,'DB BS'!V76,'DB BS'!V77,'DB BS'!V78,'DB BS'!V79,'DB BS'!V81,'DB BS'!V82)</f>
        <v>0</v>
      </c>
      <c r="X34" s="15">
        <f>SUM('DB BS'!W75,'DB BS'!W76,'DB BS'!W77,'DB BS'!W78,'DB BS'!W79,'DB BS'!W81,'DB BS'!W82)</f>
        <v>0</v>
      </c>
      <c r="Y34" s="15">
        <f>SUM('DB BS'!X75,'DB BS'!X76,'DB BS'!X77,'DB BS'!X78,'DB BS'!X79,'DB BS'!X81,'DB BS'!X82)</f>
        <v>15</v>
      </c>
      <c r="Z34" s="15">
        <f>SUM('DB BS'!Y75,'DB BS'!Y76,'DB BS'!Y77,'DB BS'!Y78,'DB BS'!Y79,'DB BS'!Y81,'DB BS'!Y82)</f>
        <v>15</v>
      </c>
      <c r="AA34" s="15">
        <f>SUM('DB BS'!Z75,'DB BS'!Z76,'DB BS'!Z77,'DB BS'!Z78,'DB BS'!Z79,'DB BS'!Z81,'DB BS'!Z82)</f>
        <v>15</v>
      </c>
      <c r="AB34" s="15">
        <f>SUM('DB BS'!AA75,'DB BS'!AA76,'DB BS'!AA77,'DB BS'!AA78,'DB BS'!AA79,'DB BS'!AA81,'DB BS'!AA82)</f>
        <v>15</v>
      </c>
      <c r="AC34" s="15">
        <f>SUM('DB BS'!AB75,'DB BS'!AB76,'DB BS'!AB77,'DB BS'!AB78,'DB BS'!AB79,'DB BS'!AB81,'DB BS'!AB82)</f>
        <v>15</v>
      </c>
      <c r="AD34" s="15">
        <f>SUM('DB BS'!AC75,'DB BS'!AC76,'DB BS'!AC77,'DB BS'!AC78,'DB BS'!AC79,'DB BS'!AC81,'DB BS'!AC82)</f>
        <v>15</v>
      </c>
      <c r="AE34" s="15">
        <f>SUM('DB BS'!AD75,'DB BS'!AD76,'DB BS'!AD77,'DB BS'!AD78,'DB BS'!AD79,'DB BS'!AD81,'DB BS'!AD82)</f>
        <v>15</v>
      </c>
      <c r="AF34" s="15">
        <f>SUM('DB BS'!AE75,'DB BS'!AE76,'DB BS'!AE77,'DB BS'!AE78,'DB BS'!AE79,'DB BS'!AE81,'DB BS'!AE82)</f>
        <v>15</v>
      </c>
      <c r="AG34" s="15">
        <f>SUM('DB BS'!AF75,'DB BS'!AF76,'DB BS'!AF77,'DB BS'!AF78,'DB BS'!AF79,'DB BS'!AF81,'DB BS'!AF82)</f>
        <v>15</v>
      </c>
      <c r="AI34" s="15">
        <f t="shared" si="9"/>
        <v>0</v>
      </c>
      <c r="AJ34" s="15">
        <f t="shared" si="10"/>
        <v>15</v>
      </c>
      <c r="AK34" s="15">
        <f t="shared" si="11"/>
        <v>15</v>
      </c>
    </row>
    <row r="35" spans="2:37" x14ac:dyDescent="0.25">
      <c r="B35" s="42" t="s">
        <v>111</v>
      </c>
      <c r="C35" s="25">
        <v>20003</v>
      </c>
      <c r="D35" s="15">
        <f>SUM('DB BS'!C80,'DBLP BS'!C22,'DBRN BS'!C35,'DBW BS'!C21,'DBWFB BS'!C28)</f>
        <v>2189.3000000000002</v>
      </c>
      <c r="E35" s="15">
        <f>SUM('DB BS'!D80,'DBLP BS'!D22,'DBRN BS'!D35,'DBW BS'!D21,'DBWFB BS'!D28)</f>
        <v>1529.34</v>
      </c>
      <c r="F35" s="15">
        <f>SUM('DB BS'!E80,'DBLP BS'!E22,'DBRN BS'!E35,'DBW BS'!E21,'DBWFB BS'!E28)</f>
        <v>2277.15</v>
      </c>
      <c r="G35" s="15">
        <f>SUM('DB BS'!F80,'DBLP BS'!F22,'DBRN BS'!F35,'DBW BS'!F21,'DBWFB BS'!F28)</f>
        <v>1692.44</v>
      </c>
      <c r="H35" s="15">
        <f>SUM('DB BS'!G80,'DBLP BS'!G22,'DBRN BS'!G35,'DBW BS'!G21,'DBWFB BS'!G28)</f>
        <v>2639.48</v>
      </c>
      <c r="I35" s="15">
        <f>SUM('DB BS'!H80,'DBLP BS'!H22,'DBRN BS'!H35,'DBW BS'!H21,'DBWFB BS'!H28)</f>
        <v>2884.0299999999997</v>
      </c>
      <c r="J35" s="15">
        <f>SUM('DB BS'!I80,'DBLP BS'!I22,'DBRN BS'!I35,'DBW BS'!I21,'DBWFB BS'!I28)</f>
        <v>2016.23</v>
      </c>
      <c r="K35" s="15">
        <f>SUM('DB BS'!J80,'DBLP BS'!J22,'DBRN BS'!J35,'DBW BS'!J21,'DBWFB BS'!J28)</f>
        <v>2776.66</v>
      </c>
      <c r="L35" s="15">
        <f>SUM('DB BS'!K80,'DBLP BS'!K22,'DBRN BS'!K35,'DBW BS'!K21,'DBWFB BS'!K28)</f>
        <v>3216.04</v>
      </c>
      <c r="M35" s="15">
        <f>SUM('DB BS'!L80,'DBLP BS'!L22,'DBRN BS'!L35,'DBW BS'!L21,'DBWFB BS'!L28)</f>
        <v>2508.1400000000003</v>
      </c>
      <c r="N35" s="15">
        <f>SUM('DB BS'!M80,'DBLP BS'!M22,'DBRN BS'!M35,'DBW BS'!M21,'DBWFB BS'!M28)</f>
        <v>2822.3999999999996</v>
      </c>
      <c r="O35" s="15">
        <f>SUM('DB BS'!N80,'DBLP BS'!N22,'DBRN BS'!N35,'DBW BS'!N21,'DBWFB BS'!N28)</f>
        <v>3238.99</v>
      </c>
      <c r="P35" s="15">
        <f>SUM('DB BS'!O80,'DBLP BS'!O22,'DBRN BS'!O35,'DBW BS'!O21,'DBWFB BS'!O28)</f>
        <v>660.95999999999992</v>
      </c>
      <c r="Q35" s="15">
        <f>SUM('DB BS'!P80,'DBLP BS'!P22,'DBRN BS'!P35,'DBW BS'!P21,'DBWFB BS'!P28)</f>
        <v>1126.4100000000001</v>
      </c>
      <c r="R35" s="15">
        <f>SUM('DB BS'!Q80,'DBLP BS'!Q22,'DBRN BS'!Q35,'DBW BS'!Q21,'DBWFB BS'!Q28)</f>
        <v>1598.96</v>
      </c>
      <c r="S35" s="15">
        <f>SUM('DB BS'!R80,'DBLP BS'!R22,'DBRN BS'!R35,'DBW BS'!R21,'DBWFB BS'!R28)</f>
        <v>1020.7099999999998</v>
      </c>
      <c r="T35" s="15">
        <f>SUM('DB BS'!S80,'DBLP BS'!S22,'DBRN BS'!S35,'DBW BS'!S21,'DBWFB BS'!S28)</f>
        <v>1552.9799999999998</v>
      </c>
      <c r="U35" s="15">
        <f>SUM('DB BS'!T80,'DBLP BS'!T22,'DBRN BS'!T35,'DBW BS'!T21,'DBWFB BS'!T28)</f>
        <v>2022.55</v>
      </c>
      <c r="V35" s="15">
        <f>SUM('DB BS'!U80,'DBLP BS'!U22,'DBRN BS'!U35,'DBW BS'!U21,'DBWFB BS'!U28)</f>
        <v>1230.19</v>
      </c>
      <c r="W35" s="15">
        <f>SUM('DB BS'!V80,'DBLP BS'!V22,'DBRN BS'!V35,'DBW BS'!V21,'DBWFB BS'!V28)</f>
        <v>1468.52</v>
      </c>
      <c r="X35" s="15">
        <f>SUM('DB BS'!W80,'DBLP BS'!W22,'DBRN BS'!W35,'DBW BS'!W21,'DBWFB BS'!W28)</f>
        <v>1813.5500000000002</v>
      </c>
      <c r="Y35" s="15">
        <f>SUM('DB BS'!X80,'DBLP BS'!X22,'DBRN BS'!X35,'DBW BS'!X21,'DBWFB BS'!X28)</f>
        <v>970.68999999999994</v>
      </c>
      <c r="Z35" s="15">
        <f>SUM('DB BS'!Y80,'DBLP BS'!Y22,'DBRN BS'!Y35,'DBW BS'!Y21,'DBWFB BS'!Y28)</f>
        <v>1279.1099999999999</v>
      </c>
      <c r="AA35" s="15">
        <f>SUM('DB BS'!Z80,'DBLP BS'!Z22,'DBRN BS'!Z35,'DBW BS'!Z21,'DBWFB BS'!Z28)</f>
        <v>1635.9099999999999</v>
      </c>
      <c r="AB35" s="15">
        <f>SUM('DB BS'!AA80,'DBLP BS'!AA22,'DBRN BS'!AA35,'DBW BS'!AA21,'DBWFB BS'!AA28)</f>
        <v>678.25000000000011</v>
      </c>
      <c r="AC35" s="15">
        <f>SUM('DB BS'!AB80,'DBLP BS'!AB22,'DBRN BS'!AB35,'DBW BS'!AB21,'DBWFB BS'!AB28)</f>
        <v>1054.3699999999999</v>
      </c>
      <c r="AD35" s="15">
        <f>SUM('DB BS'!AC80,'DBLP BS'!AC22,'DBRN BS'!AC35,'DBW BS'!AC21,'DBWFB BS'!AC28)</f>
        <v>1629.54</v>
      </c>
      <c r="AE35" s="15">
        <f>SUM('DB BS'!AD80,'DBLP BS'!AD22,'DBRN BS'!AD35,'DBW BS'!AD21,'DBWFB BS'!AD28)</f>
        <v>1057.6000000000001</v>
      </c>
      <c r="AF35" s="15">
        <f>SUM('DB BS'!AE80,'DBLP BS'!AE22,'DBRN BS'!AE35,'DBW BS'!AE21,'DBWFB BS'!AE28)</f>
        <v>1803.42</v>
      </c>
      <c r="AG35" s="15">
        <f>SUM('DB BS'!AF80,'DBLP BS'!AF22,'DBRN BS'!AF35,'DBW BS'!AF21,'DBWFB BS'!AF28)</f>
        <v>2287.0200000000004</v>
      </c>
      <c r="AI35" s="15">
        <f t="shared" si="9"/>
        <v>3238.99</v>
      </c>
      <c r="AJ35" s="15">
        <f t="shared" si="10"/>
        <v>1635.9099999999999</v>
      </c>
      <c r="AK35" s="15">
        <f t="shared" si="11"/>
        <v>2287.0200000000004</v>
      </c>
    </row>
    <row r="36" spans="2:37" x14ac:dyDescent="0.25">
      <c r="B36" s="42" t="s">
        <v>112</v>
      </c>
      <c r="C36" s="25">
        <v>20004</v>
      </c>
      <c r="D36" s="15">
        <f>SUM('DB BS'!C84,'DB BS'!C85,'DB BS'!C86)</f>
        <v>4596.96</v>
      </c>
      <c r="E36" s="15">
        <f>SUM('DB BS'!D84,'DB BS'!D85,'DB BS'!D86)</f>
        <v>4596.96</v>
      </c>
      <c r="F36" s="15">
        <f>SUM('DB BS'!E84,'DB BS'!E85,'DB BS'!E86)</f>
        <v>4596.96</v>
      </c>
      <c r="G36" s="15">
        <f>SUM('DB BS'!F84,'DB BS'!F85,'DB BS'!F86)</f>
        <v>4596.96</v>
      </c>
      <c r="H36" s="15">
        <f>SUM('DB BS'!G84,'DB BS'!G85,'DB BS'!G86)</f>
        <v>4596.96</v>
      </c>
      <c r="I36" s="15">
        <f>SUM('DB BS'!H84,'DB BS'!H85,'DB BS'!H86)</f>
        <v>4596.96</v>
      </c>
      <c r="J36" s="15">
        <f>SUM('DB BS'!I84,'DB BS'!I85,'DB BS'!I86)</f>
        <v>4596.96</v>
      </c>
      <c r="K36" s="15">
        <f>SUM('DB BS'!J84,'DB BS'!J85,'DB BS'!J86)</f>
        <v>4596.96</v>
      </c>
      <c r="L36" s="15">
        <f>SUM('DB BS'!K84,'DB BS'!K85,'DB BS'!K86)</f>
        <v>4596.96</v>
      </c>
      <c r="M36" s="15">
        <f>SUM('DB BS'!L84,'DB BS'!L85,'DB BS'!L86)</f>
        <v>4596.96</v>
      </c>
      <c r="N36" s="15">
        <f>SUM('DB BS'!M84,'DB BS'!M85,'DB BS'!M86)</f>
        <v>4596.96</v>
      </c>
      <c r="O36" s="15">
        <f>SUM('DB BS'!N84,'DB BS'!N85,'DB BS'!N86)</f>
        <v>5127.3900000000003</v>
      </c>
      <c r="P36" s="15">
        <f>SUM('DB BS'!O84,'DB BS'!O85,'DB BS'!O86)</f>
        <v>5127.3900000000003</v>
      </c>
      <c r="Q36" s="15">
        <f>SUM('DB BS'!P84,'DB BS'!P85,'DB BS'!P86)</f>
        <v>5127.3900000000003</v>
      </c>
      <c r="R36" s="15">
        <f>SUM('DB BS'!Q84,'DB BS'!Q85,'DB BS'!Q86)</f>
        <v>5127.3900000000003</v>
      </c>
      <c r="S36" s="15">
        <f>SUM('DB BS'!R84,'DB BS'!R85,'DB BS'!R86)</f>
        <v>5127.3900000000003</v>
      </c>
      <c r="T36" s="15">
        <f>SUM('DB BS'!S84,'DB BS'!S85,'DB BS'!S86)</f>
        <v>5127.3900000000003</v>
      </c>
      <c r="U36" s="15">
        <f>SUM('DB BS'!T84,'DB BS'!T85,'DB BS'!T86)</f>
        <v>5127.3900000000003</v>
      </c>
      <c r="V36" s="15">
        <f>SUM('DB BS'!U84,'DB BS'!U85,'DB BS'!U86)</f>
        <v>5127.3900000000003</v>
      </c>
      <c r="W36" s="15">
        <f>SUM('DB BS'!V84,'DB BS'!V85,'DB BS'!V86)</f>
        <v>5127.3900000000003</v>
      </c>
      <c r="X36" s="15">
        <f>SUM('DB BS'!W84,'DB BS'!W85,'DB BS'!W86)</f>
        <v>5127.3900000000003</v>
      </c>
      <c r="Y36" s="15">
        <f>SUM('DB BS'!X84,'DB BS'!X85,'DB BS'!X86)</f>
        <v>5127.3900000000003</v>
      </c>
      <c r="Z36" s="15">
        <f>SUM('DB BS'!Y84,'DB BS'!Y85,'DB BS'!Y86)</f>
        <v>5127.3900000000003</v>
      </c>
      <c r="AA36" s="15">
        <f>SUM('DB BS'!Z84,'DB BS'!Z85,'DB BS'!Z86)</f>
        <v>5127.3900000000003</v>
      </c>
      <c r="AB36" s="15">
        <f>SUM('DB BS'!AA84,'DB BS'!AA85,'DB BS'!AA86)</f>
        <v>5127.3900000000003</v>
      </c>
      <c r="AC36" s="15">
        <f>SUM('DB BS'!AB84,'DB BS'!AB85,'DB BS'!AB86)</f>
        <v>5127.3900000000003</v>
      </c>
      <c r="AD36" s="15">
        <f>SUM('DB BS'!AC84,'DB BS'!AC85,'DB BS'!AC86)</f>
        <v>5127.3900000000003</v>
      </c>
      <c r="AE36" s="15">
        <f>SUM('DB BS'!AD84,'DB BS'!AD85,'DB BS'!AD86)</f>
        <v>5127.3900000000003</v>
      </c>
      <c r="AF36" s="15">
        <f>SUM('DB BS'!AE84,'DB BS'!AE85,'DB BS'!AE86)</f>
        <v>5127.3900000000003</v>
      </c>
      <c r="AG36" s="15">
        <f>SUM('DB BS'!AF84,'DB BS'!AF85,'DB BS'!AF86)</f>
        <v>5127.3900000000003</v>
      </c>
      <c r="AI36" s="15">
        <f t="shared" si="9"/>
        <v>5127.3900000000003</v>
      </c>
      <c r="AJ36" s="15">
        <f t="shared" si="10"/>
        <v>5127.3900000000003</v>
      </c>
      <c r="AK36" s="15">
        <f t="shared" si="11"/>
        <v>5127.3900000000003</v>
      </c>
    </row>
    <row r="37" spans="2:37" x14ac:dyDescent="0.25">
      <c r="B37" s="42" t="s">
        <v>113</v>
      </c>
      <c r="C37" s="25">
        <v>20005</v>
      </c>
      <c r="D37" s="15">
        <f>SUM('DB BS'!C88)</f>
        <v>0</v>
      </c>
      <c r="E37" s="15">
        <f>SUM('DB BS'!D88)</f>
        <v>0</v>
      </c>
      <c r="F37" s="15">
        <f>SUM('DB BS'!E88)</f>
        <v>0</v>
      </c>
      <c r="G37" s="15">
        <f>SUM('DB BS'!F88)</f>
        <v>0</v>
      </c>
      <c r="H37" s="15">
        <f>SUM('DB BS'!G88)</f>
        <v>0</v>
      </c>
      <c r="I37" s="15">
        <f>SUM('DB BS'!H88)</f>
        <v>0</v>
      </c>
      <c r="J37" s="15">
        <f>SUM('DB BS'!I88)</f>
        <v>0</v>
      </c>
      <c r="K37" s="15">
        <f>SUM('DB BS'!J88)</f>
        <v>0</v>
      </c>
      <c r="L37" s="15">
        <f>SUM('DB BS'!K88)</f>
        <v>0</v>
      </c>
      <c r="M37" s="15">
        <f>SUM('DB BS'!L88)</f>
        <v>0</v>
      </c>
      <c r="N37" s="15">
        <f>SUM('DB BS'!M88)</f>
        <v>0</v>
      </c>
      <c r="O37" s="15">
        <f>SUM('DB BS'!N88)</f>
        <v>0</v>
      </c>
      <c r="P37" s="15">
        <f>SUM('DB BS'!O88)</f>
        <v>0</v>
      </c>
      <c r="Q37" s="15">
        <f>SUM('DB BS'!P88)</f>
        <v>0</v>
      </c>
      <c r="R37" s="15">
        <f>SUM('DB BS'!Q88)</f>
        <v>0</v>
      </c>
      <c r="S37" s="15">
        <f>SUM('DB BS'!R88)</f>
        <v>0</v>
      </c>
      <c r="T37" s="15">
        <f>SUM('DB BS'!S88)</f>
        <v>0</v>
      </c>
      <c r="U37" s="15">
        <f>SUM('DB BS'!T88)</f>
        <v>0</v>
      </c>
      <c r="V37" s="15">
        <f>SUM('DB BS'!U88)</f>
        <v>0</v>
      </c>
      <c r="W37" s="15">
        <f>SUM('DB BS'!V88)</f>
        <v>0</v>
      </c>
      <c r="X37" s="15">
        <f>SUM('DB BS'!W88)</f>
        <v>0</v>
      </c>
      <c r="Y37" s="15">
        <f>SUM('DB BS'!X88)</f>
        <v>0</v>
      </c>
      <c r="Z37" s="15">
        <f>SUM('DB BS'!Y88)</f>
        <v>0</v>
      </c>
      <c r="AA37" s="15">
        <f>SUM('DB BS'!Z88)</f>
        <v>0</v>
      </c>
      <c r="AB37" s="15">
        <f>SUM('DB BS'!AA88)</f>
        <v>0</v>
      </c>
      <c r="AC37" s="15">
        <f>SUM('DB BS'!AB88)</f>
        <v>0</v>
      </c>
      <c r="AD37" s="15">
        <f>SUM('DB BS'!AC88)</f>
        <v>0</v>
      </c>
      <c r="AE37" s="15">
        <f>SUM('DB BS'!AD88)</f>
        <v>0</v>
      </c>
      <c r="AF37" s="15">
        <f>SUM('DB BS'!AE88)</f>
        <v>0</v>
      </c>
      <c r="AG37" s="15">
        <f>SUM('DB BS'!AF88)</f>
        <v>0</v>
      </c>
      <c r="AI37" s="15">
        <f t="shared" si="9"/>
        <v>0</v>
      </c>
      <c r="AJ37" s="15">
        <f t="shared" si="10"/>
        <v>0</v>
      </c>
      <c r="AK37" s="15">
        <f t="shared" si="11"/>
        <v>0</v>
      </c>
    </row>
    <row r="38" spans="2:37" x14ac:dyDescent="0.25">
      <c r="B38" s="42" t="s">
        <v>114</v>
      </c>
      <c r="C38" s="25">
        <v>20006</v>
      </c>
      <c r="D38" s="15">
        <f>SUM('DB BS'!C90)</f>
        <v>0</v>
      </c>
      <c r="E38" s="15">
        <f>SUM('DB BS'!D90)</f>
        <v>0</v>
      </c>
      <c r="F38" s="15">
        <f>SUM('DB BS'!E90)</f>
        <v>0</v>
      </c>
      <c r="G38" s="15">
        <f>SUM('DB BS'!F90)</f>
        <v>0</v>
      </c>
      <c r="H38" s="15">
        <f>SUM('DB BS'!G90)</f>
        <v>0</v>
      </c>
      <c r="I38" s="15">
        <f>SUM('DB BS'!H90)</f>
        <v>0</v>
      </c>
      <c r="J38" s="15">
        <f>SUM('DB BS'!I90)</f>
        <v>0</v>
      </c>
      <c r="K38" s="15">
        <f>SUM('DB BS'!J90)</f>
        <v>0</v>
      </c>
      <c r="L38" s="15">
        <f>SUM('DB BS'!K90)</f>
        <v>0</v>
      </c>
      <c r="M38" s="15">
        <f>SUM('DB BS'!L90)</f>
        <v>0</v>
      </c>
      <c r="N38" s="15">
        <f>SUM('DB BS'!M90)</f>
        <v>0</v>
      </c>
      <c r="O38" s="15">
        <f>SUM('DB BS'!N90)</f>
        <v>0</v>
      </c>
      <c r="P38" s="15">
        <f>SUM('DB BS'!O90)</f>
        <v>0</v>
      </c>
      <c r="Q38" s="15">
        <f>SUM('DB BS'!P90)</f>
        <v>0</v>
      </c>
      <c r="R38" s="15">
        <f>SUM('DB BS'!Q90)</f>
        <v>0</v>
      </c>
      <c r="S38" s="15">
        <f>SUM('DB BS'!R90)</f>
        <v>0</v>
      </c>
      <c r="T38" s="15">
        <f>SUM('DB BS'!S90)</f>
        <v>0</v>
      </c>
      <c r="U38" s="15">
        <f>SUM('DB BS'!T90)</f>
        <v>0</v>
      </c>
      <c r="V38" s="15">
        <f>SUM('DB BS'!U90)</f>
        <v>0</v>
      </c>
      <c r="W38" s="15">
        <f>SUM('DB BS'!V90)</f>
        <v>0</v>
      </c>
      <c r="X38" s="15">
        <f>SUM('DB BS'!W90)</f>
        <v>0</v>
      </c>
      <c r="Y38" s="15">
        <f>SUM('DB BS'!X90)</f>
        <v>0</v>
      </c>
      <c r="Z38" s="15">
        <f>SUM('DB BS'!Y90)</f>
        <v>0</v>
      </c>
      <c r="AA38" s="15">
        <f>SUM('DB BS'!Z90)</f>
        <v>0</v>
      </c>
      <c r="AB38" s="15">
        <f>SUM('DB BS'!AA90)</f>
        <v>0</v>
      </c>
      <c r="AC38" s="15">
        <f>SUM('DB BS'!AB90)</f>
        <v>0</v>
      </c>
      <c r="AD38" s="15">
        <f>SUM('DB BS'!AC90)</f>
        <v>0</v>
      </c>
      <c r="AE38" s="15">
        <f>SUM('DB BS'!AD90)</f>
        <v>0</v>
      </c>
      <c r="AF38" s="15">
        <f>SUM('DB BS'!AE90)</f>
        <v>0</v>
      </c>
      <c r="AG38" s="15">
        <f>SUM('DB BS'!AF90)</f>
        <v>0</v>
      </c>
      <c r="AI38" s="15">
        <f t="shared" si="9"/>
        <v>0</v>
      </c>
      <c r="AJ38" s="15">
        <f t="shared" si="10"/>
        <v>0</v>
      </c>
      <c r="AK38" s="15">
        <f t="shared" si="11"/>
        <v>0</v>
      </c>
    </row>
    <row r="39" spans="2:37" x14ac:dyDescent="0.25">
      <c r="B39" s="42" t="s">
        <v>115</v>
      </c>
      <c r="C39" s="25">
        <v>20007</v>
      </c>
      <c r="D39" s="15">
        <f>SUM('DB BS'!C91,'DBLP BS'!C23,'DBRN BS'!C36,'DBW BS'!C22,'DBWFB BS'!C29)</f>
        <v>72454.299999999988</v>
      </c>
      <c r="E39" s="15">
        <f>SUM('DB BS'!D91,'DBLP BS'!D23,'DBRN BS'!D36,'DBW BS'!D22,'DBWFB BS'!D29)</f>
        <v>75805.25</v>
      </c>
      <c r="F39" s="15">
        <f>SUM('DB BS'!E91,'DBLP BS'!E23,'DBRN BS'!E36,'DBW BS'!E22,'DBWFB BS'!E29)</f>
        <v>61296.3</v>
      </c>
      <c r="G39" s="15">
        <f>SUM('DB BS'!F91,'DBLP BS'!F23,'DBRN BS'!F36,'DBW BS'!F22,'DBWFB BS'!F29)</f>
        <v>64873.32</v>
      </c>
      <c r="H39" s="15">
        <f>SUM('DB BS'!G91,'DBLP BS'!G23,'DBRN BS'!G36,'DBW BS'!G22,'DBWFB BS'!G29)</f>
        <v>70239.610000000015</v>
      </c>
      <c r="I39" s="15">
        <f>SUM('DB BS'!H91,'DBLP BS'!H23,'DBRN BS'!H36,'DBW BS'!H22,'DBWFB BS'!H29)</f>
        <v>74630.91</v>
      </c>
      <c r="J39" s="15">
        <f>SUM('DB BS'!I91,'DBLP BS'!I23,'DBRN BS'!I36,'DBW BS'!I22,'DBWFB BS'!I29)</f>
        <v>73446.38</v>
      </c>
      <c r="K39" s="15">
        <f>SUM('DB BS'!J91,'DBLP BS'!J23,'DBRN BS'!J36,'DBW BS'!J22,'DBWFB BS'!J29)</f>
        <v>55835.490000000005</v>
      </c>
      <c r="L39" s="15">
        <f>SUM('DB BS'!K91,'DBLP BS'!K23,'DBRN BS'!K36,'DBW BS'!K22,'DBWFB BS'!K29)</f>
        <v>57143.25</v>
      </c>
      <c r="M39" s="15">
        <f>SUM('DB BS'!L91,'DBLP BS'!L23,'DBRN BS'!L36,'DBW BS'!L22,'DBWFB BS'!L29)</f>
        <v>56673.78</v>
      </c>
      <c r="N39" s="15">
        <f>SUM('DB BS'!M91,'DBLP BS'!M23,'DBRN BS'!M36,'DBW BS'!M22,'DBWFB BS'!M29)</f>
        <v>58946.78</v>
      </c>
      <c r="O39" s="15">
        <f>SUM('DB BS'!N91,'DBLP BS'!N23,'DBRN BS'!N36,'DBW BS'!N22,'DBWFB BS'!N29)</f>
        <v>70998.83</v>
      </c>
      <c r="P39" s="15">
        <f>SUM('DB BS'!O91,'DBLP BS'!O23,'DBRN BS'!O36,'DBW BS'!O22,'DBWFB BS'!O29)</f>
        <v>51358.829999999994</v>
      </c>
      <c r="Q39" s="15">
        <f>SUM('DB BS'!P91,'DBLP BS'!P23,'DBRN BS'!P36,'DBW BS'!P22,'DBWFB BS'!P29)</f>
        <v>53395.669999999991</v>
      </c>
      <c r="R39" s="15">
        <f>SUM('DB BS'!Q91,'DBLP BS'!Q23,'DBRN BS'!Q36,'DBW BS'!Q22,'DBWFB BS'!Q29)</f>
        <v>56179.12</v>
      </c>
      <c r="S39" s="15">
        <f>SUM('DB BS'!R91,'DBLP BS'!R23,'DBRN BS'!R36,'DBW BS'!R22,'DBWFB BS'!R29)</f>
        <v>59626.740000000005</v>
      </c>
      <c r="T39" s="15">
        <f>SUM('DB BS'!S91,'DBLP BS'!S23,'DBRN BS'!S36,'DBW BS'!S22,'DBWFB BS'!S29)</f>
        <v>64792.25</v>
      </c>
      <c r="U39" s="15">
        <f>SUM('DB BS'!T91,'DBLP BS'!T23,'DBRN BS'!T36,'DBW BS'!T22,'DBWFB BS'!T29)</f>
        <v>71186.640000000014</v>
      </c>
      <c r="V39" s="15">
        <f>SUM('DB BS'!U91,'DBLP BS'!U23,'DBRN BS'!U36,'DBW BS'!U22,'DBWFB BS'!U29)</f>
        <v>72496.59</v>
      </c>
      <c r="W39" s="15">
        <f>SUM('DB BS'!V91,'DBLP BS'!V23,'DBRN BS'!V36,'DBW BS'!V22,'DBWFB BS'!V29)</f>
        <v>51544.88</v>
      </c>
      <c r="X39" s="15">
        <f>SUM('DB BS'!W91,'DBLP BS'!W23,'DBRN BS'!W36,'DBW BS'!W22,'DBWFB BS'!W29)</f>
        <v>50615.41</v>
      </c>
      <c r="Y39" s="15">
        <f>SUM('DB BS'!X91,'DBLP BS'!X23,'DBRN BS'!X36,'DBW BS'!X22,'DBWFB BS'!X29)</f>
        <v>53623.520000000004</v>
      </c>
      <c r="Z39" s="15">
        <f>SUM('DB BS'!Y91,'DBLP BS'!Y23,'DBRN BS'!Y36,'DBW BS'!Y22,'DBWFB BS'!Y29)</f>
        <v>55513.000000000007</v>
      </c>
      <c r="AA39" s="15">
        <f>SUM('DB BS'!Z91,'DBLP BS'!Z23,'DBRN BS'!Z36,'DBW BS'!Z22,'DBWFB BS'!Z29)</f>
        <v>68351.399999999994</v>
      </c>
      <c r="AB39" s="15">
        <f>SUM('DB BS'!AA91,'DBLP BS'!AA23,'DBRN BS'!AA36,'DBW BS'!AA22,'DBWFB BS'!AA29)</f>
        <v>53202.210000000006</v>
      </c>
      <c r="AC39" s="15">
        <f>SUM('DB BS'!AB91,'DBLP BS'!AB23,'DBRN BS'!AB36,'DBW BS'!AB22,'DBWFB BS'!AB29)</f>
        <v>55289.87</v>
      </c>
      <c r="AD39" s="15">
        <f>SUM('DB BS'!AC91,'DBLP BS'!AC23,'DBRN BS'!AC36,'DBW BS'!AC22,'DBWFB BS'!AC29)</f>
        <v>55629.17</v>
      </c>
      <c r="AE39" s="15">
        <f>SUM('DB BS'!AD91,'DBLP BS'!AD23,'DBRN BS'!AD36,'DBW BS'!AD22,'DBWFB BS'!AD29)</f>
        <v>59124.570000000007</v>
      </c>
      <c r="AF39" s="15">
        <f>SUM('DB BS'!AE91,'DBLP BS'!AE23,'DBRN BS'!AE36,'DBW BS'!AE22,'DBWFB BS'!AE29)</f>
        <v>61844.94</v>
      </c>
      <c r="AG39" s="15">
        <f>SUM('DB BS'!AF91,'DBLP BS'!AF23,'DBRN BS'!AF36,'DBW BS'!AF22,'DBWFB BS'!AF29)</f>
        <v>65276.66</v>
      </c>
      <c r="AI39" s="15">
        <f t="shared" si="9"/>
        <v>70998.83</v>
      </c>
      <c r="AJ39" s="15">
        <f t="shared" si="10"/>
        <v>68351.399999999994</v>
      </c>
      <c r="AK39" s="15">
        <f t="shared" si="11"/>
        <v>65276.66</v>
      </c>
    </row>
    <row r="40" spans="2:37" x14ac:dyDescent="0.25">
      <c r="B40" s="42" t="s">
        <v>116</v>
      </c>
      <c r="C40" s="25">
        <v>20008</v>
      </c>
      <c r="D40" s="15">
        <f>SUM('DB BS'!C92,'DBWFB BS'!C30)</f>
        <v>5135.3100000000004</v>
      </c>
      <c r="E40" s="15">
        <f>SUM('DB BS'!D92,'DBWFB BS'!D30)</f>
        <v>5568.46</v>
      </c>
      <c r="F40" s="15">
        <f>SUM('DB BS'!E92,'DBWFB BS'!E30)</f>
        <v>4650.09</v>
      </c>
      <c r="G40" s="15">
        <f>SUM('DB BS'!F92,'DBWFB BS'!F30)</f>
        <v>6329.2</v>
      </c>
      <c r="H40" s="15">
        <f>SUM('DB BS'!G92,'DBWFB BS'!G30)</f>
        <v>8366.7999999999993</v>
      </c>
      <c r="I40" s="15">
        <f>SUM('DB BS'!H92,'DBWFB BS'!H30)</f>
        <v>10871</v>
      </c>
      <c r="J40" s="15">
        <f>SUM('DB BS'!I92,'DBWFB BS'!I30)</f>
        <v>12964.39</v>
      </c>
      <c r="K40" s="15">
        <f>SUM('DB BS'!J92,'DBWFB BS'!J30)</f>
        <v>12188.95</v>
      </c>
      <c r="L40" s="15">
        <f>SUM('DB BS'!K92,'DBWFB BS'!K30)</f>
        <v>13777.23</v>
      </c>
      <c r="M40" s="15">
        <f>SUM('DB BS'!L92,'DBWFB BS'!L30)</f>
        <v>15498.39</v>
      </c>
      <c r="N40" s="15">
        <f>SUM('DB BS'!M92,'DBWFB BS'!M30)</f>
        <v>16880.59</v>
      </c>
      <c r="O40" s="15">
        <f>SUM('DB BS'!N92,'DBWFB BS'!N30)</f>
        <v>18807.59</v>
      </c>
      <c r="P40" s="15">
        <f>SUM('DB BS'!O92,'DBWFB BS'!O30)</f>
        <v>17523.54</v>
      </c>
      <c r="Q40" s="15">
        <f>SUM('DB BS'!P92,'DBWFB BS'!P30)</f>
        <v>18628.78</v>
      </c>
      <c r="R40" s="15">
        <f>SUM('DB BS'!Q92,'DBWFB BS'!Q30)</f>
        <v>19894.13</v>
      </c>
      <c r="S40" s="15">
        <f>SUM('DB BS'!R92,'DBWFB BS'!R30)</f>
        <v>21557.83</v>
      </c>
      <c r="T40" s="15">
        <f>SUM('DB BS'!S92,'DBWFB BS'!S30)</f>
        <v>23356.15</v>
      </c>
      <c r="U40" s="15">
        <f>SUM('DB BS'!T92,'DBWFB BS'!T30)</f>
        <v>24601.65</v>
      </c>
      <c r="V40" s="15">
        <f>SUM('DB BS'!U92,'DBWFB BS'!U30)</f>
        <v>25262.15</v>
      </c>
      <c r="W40" s="15">
        <f>SUM('DB BS'!V92,'DBWFB BS'!V30)</f>
        <v>25221.15</v>
      </c>
      <c r="X40" s="15">
        <f>SUM('DB BS'!W92,'DBWFB BS'!W30)</f>
        <v>26364.68</v>
      </c>
      <c r="Y40" s="15">
        <f>SUM('DB BS'!X92,'DBWFB BS'!X30)</f>
        <v>28131.68</v>
      </c>
      <c r="Z40" s="15">
        <f>SUM('DB BS'!Y92,'DBWFB BS'!Y30)</f>
        <v>28585.88</v>
      </c>
      <c r="AA40" s="15">
        <f>SUM('DB BS'!Z92,'DBWFB BS'!Z30)</f>
        <v>31331.26</v>
      </c>
      <c r="AB40" s="15">
        <f>SUM('DB BS'!AA92,'DBWFB BS'!AA30)</f>
        <v>29883.32</v>
      </c>
      <c r="AC40" s="15">
        <f>SUM('DB BS'!AB92,'DBWFB BS'!AB30)</f>
        <v>30317.599999999999</v>
      </c>
      <c r="AD40" s="15">
        <f>SUM('DB BS'!AC92,'DBWFB BS'!AC30)</f>
        <v>31144.16</v>
      </c>
      <c r="AE40" s="15">
        <f>SUM('DB BS'!AD92,'DBWFB BS'!AD30)</f>
        <v>32492.51</v>
      </c>
      <c r="AF40" s="15">
        <f>SUM('DB BS'!AE92,'DBWFB BS'!AE30)</f>
        <v>34302.620000000003</v>
      </c>
      <c r="AG40" s="15">
        <f>SUM('DB BS'!AF92,'DBWFB BS'!AF30)</f>
        <v>34757.81</v>
      </c>
      <c r="AI40" s="15">
        <f t="shared" si="9"/>
        <v>18807.59</v>
      </c>
      <c r="AJ40" s="15">
        <f t="shared" si="10"/>
        <v>31331.26</v>
      </c>
      <c r="AK40" s="15">
        <f t="shared" si="11"/>
        <v>34757.81</v>
      </c>
    </row>
    <row r="41" spans="2:37" x14ac:dyDescent="0.25">
      <c r="B41" s="43" t="s">
        <v>117</v>
      </c>
      <c r="C41" s="44">
        <v>20009</v>
      </c>
      <c r="D41" s="38">
        <f>SUM('DBLP BS'!C24,'DBLP BS'!C25,'DBLP BS'!C26,'DBLP BS'!C27,'DBLP BS'!C28,'DBLP BS'!C29,'DBRN BS'!C37,'DBW BS'!C23,'DBW BS'!C24,'DBW BS'!C25,'DBW BS'!C26,'DBW BS'!C27,'DBW BS'!C28,'DBWFB BS'!C31,'DBWFB BS'!C32,'DBWFB BS'!C33,'DBWFB BS'!C34,'DBWFB BS'!C35,'DBWFB BS'!C36)</f>
        <v>309917.65999999997</v>
      </c>
      <c r="E41" s="38">
        <f>SUM('DBLP BS'!D24,'DBLP BS'!D25,'DBLP BS'!D26,'DBLP BS'!D27,'DBLP BS'!D28,'DBLP BS'!D29,'DBRN BS'!D37,'DBW BS'!D23,'DBW BS'!D24,'DBW BS'!D25,'DBW BS'!D26,'DBW BS'!D27,'DBW BS'!D28,'DBWFB BS'!D31,'DBWFB BS'!D32,'DBWFB BS'!D33,'DBWFB BS'!D34,'DBWFB BS'!D35,'DBWFB BS'!D36)</f>
        <v>315417.65999999997</v>
      </c>
      <c r="F41" s="38">
        <f>SUM('DBLP BS'!E24,'DBLP BS'!E25,'DBLP BS'!E26,'DBLP BS'!E27,'DBLP BS'!E28,'DBLP BS'!E29,'DBRN BS'!E37,'DBW BS'!E23,'DBW BS'!E24,'DBW BS'!E25,'DBW BS'!E26,'DBW BS'!E27,'DBW BS'!E28,'DBWFB BS'!E31,'DBWFB BS'!E32,'DBWFB BS'!E33,'DBWFB BS'!E34,'DBWFB BS'!E35,'DBWFB BS'!E36)</f>
        <v>294717.65999999997</v>
      </c>
      <c r="G41" s="38">
        <f>SUM('DBLP BS'!F24,'DBLP BS'!F25,'DBLP BS'!F26,'DBLP BS'!F27,'DBLP BS'!F28,'DBLP BS'!F29,'DBRN BS'!F37,'DBW BS'!F23,'DBW BS'!F24,'DBW BS'!F25,'DBW BS'!F26,'DBW BS'!F27,'DBW BS'!F28,'DBWFB BS'!F31,'DBWFB BS'!F32,'DBWFB BS'!F33,'DBWFB BS'!F34,'DBWFB BS'!F35,'DBWFB BS'!F36)</f>
        <v>274217.65999999997</v>
      </c>
      <c r="H41" s="38">
        <f>SUM('DBLP BS'!G24,'DBLP BS'!G25,'DBLP BS'!G26,'DBLP BS'!G27,'DBLP BS'!G28,'DBLP BS'!G29,'DBRN BS'!G37,'DBW BS'!G23,'DBW BS'!G24,'DBW BS'!G25,'DBW BS'!G26,'DBW BS'!G27,'DBW BS'!G28,'DBWFB BS'!G31,'DBWFB BS'!G32,'DBWFB BS'!G33,'DBWFB BS'!G34,'DBWFB BS'!G35,'DBWFB BS'!G36)</f>
        <v>248117.65999999997</v>
      </c>
      <c r="I41" s="38">
        <f>SUM('DBLP BS'!H24,'DBLP BS'!H25,'DBLP BS'!H26,'DBLP BS'!H27,'DBLP BS'!H28,'DBLP BS'!H29,'DBRN BS'!H37,'DBW BS'!H23,'DBW BS'!H24,'DBW BS'!H25,'DBW BS'!H26,'DBW BS'!H27,'DBW BS'!H28,'DBWFB BS'!H31,'DBWFB BS'!H32,'DBWFB BS'!H33,'DBWFB BS'!H34,'DBWFB BS'!H35,'DBWFB BS'!H36)</f>
        <v>234917.65999999997</v>
      </c>
      <c r="J41" s="38">
        <f>SUM('DBLP BS'!I24,'DBLP BS'!I25,'DBLP BS'!I26,'DBLP BS'!I27,'DBLP BS'!I28,'DBLP BS'!I29,'DBRN BS'!I37,'DBW BS'!I23,'DBW BS'!I24,'DBW BS'!I25,'DBW BS'!I26,'DBW BS'!I27,'DBW BS'!I28,'DBWFB BS'!I31,'DBWFB BS'!I32,'DBWFB BS'!I33,'DBWFB BS'!I34,'DBWFB BS'!I35,'DBWFB BS'!I36)</f>
        <v>231517.65999999997</v>
      </c>
      <c r="K41" s="38">
        <f>SUM('DBLP BS'!J24,'DBLP BS'!J25,'DBLP BS'!J26,'DBLP BS'!J27,'DBLP BS'!J28,'DBLP BS'!J29,'DBRN BS'!J37,'DBW BS'!J23,'DBW BS'!J24,'DBW BS'!J25,'DBW BS'!J26,'DBW BS'!J27,'DBW BS'!J28,'DBWFB BS'!J31,'DBWFB BS'!J32,'DBWFB BS'!J33,'DBWFB BS'!J34,'DBWFB BS'!J35,'DBWFB BS'!J36)</f>
        <v>240817.65999999997</v>
      </c>
      <c r="L41" s="38">
        <f>SUM('DBLP BS'!K24,'DBLP BS'!K25,'DBLP BS'!K26,'DBLP BS'!K27,'DBLP BS'!K28,'DBLP BS'!K29,'DBRN BS'!K37,'DBW BS'!K23,'DBW BS'!K24,'DBW BS'!K25,'DBW BS'!K26,'DBW BS'!K27,'DBW BS'!K28,'DBWFB BS'!K31,'DBWFB BS'!K32,'DBWFB BS'!K33,'DBWFB BS'!K34,'DBWFB BS'!K35,'DBWFB BS'!K36)</f>
        <v>200317.65999999997</v>
      </c>
      <c r="M41" s="38">
        <f>SUM('DBLP BS'!L24,'DBLP BS'!L25,'DBLP BS'!L26,'DBLP BS'!L27,'DBLP BS'!L28,'DBLP BS'!L29,'DBRN BS'!L37,'DBW BS'!L23,'DBW BS'!L24,'DBW BS'!L25,'DBW BS'!L26,'DBW BS'!L27,'DBW BS'!L28,'DBWFB BS'!L31,'DBWFB BS'!L32,'DBWFB BS'!L33,'DBWFB BS'!L34,'DBWFB BS'!L35,'DBWFB BS'!L36)</f>
        <v>180917.65999999997</v>
      </c>
      <c r="N41" s="38">
        <f>SUM('DBLP BS'!M24,'DBLP BS'!M25,'DBLP BS'!M26,'DBLP BS'!M27,'DBLP BS'!M28,'DBLP BS'!M29,'DBRN BS'!M37,'DBW BS'!M23,'DBW BS'!M24,'DBW BS'!M25,'DBW BS'!M26,'DBW BS'!M27,'DBW BS'!M28,'DBWFB BS'!M31,'DBWFB BS'!M32,'DBWFB BS'!M33,'DBWFB BS'!M34,'DBWFB BS'!M35,'DBWFB BS'!M36)</f>
        <v>179417.65999999997</v>
      </c>
      <c r="O41" s="38">
        <f>SUM('DBLP BS'!N24,'DBLP BS'!N25,'DBLP BS'!N26,'DBLP BS'!N27,'DBLP BS'!N28,'DBLP BS'!N29,'DBRN BS'!N37,'DBW BS'!N23,'DBW BS'!N24,'DBW BS'!N25,'DBW BS'!N26,'DBW BS'!N27,'DBW BS'!N28,'DBWFB BS'!N31,'DBWFB BS'!N32,'DBWFB BS'!N33,'DBWFB BS'!N34,'DBWFB BS'!N35,'DBWFB BS'!N36)</f>
        <v>353999.02999999997</v>
      </c>
      <c r="P41" s="38">
        <f>SUM('DBLP BS'!O24,'DBLP BS'!O25,'DBLP BS'!O26,'DBLP BS'!O27,'DBLP BS'!O28,'DBLP BS'!O29,'DBRN BS'!O37,'DBW BS'!O23,'DBW BS'!O24,'DBW BS'!O25,'DBW BS'!O26,'DBW BS'!O27,'DBW BS'!O28,'DBWFB BS'!O31,'DBWFB BS'!O32,'DBWFB BS'!O33,'DBWFB BS'!O34,'DBWFB BS'!O35,'DBWFB BS'!O36)</f>
        <v>407979.34999999992</v>
      </c>
      <c r="Q41" s="38">
        <f>SUM('DBLP BS'!P24,'DBLP BS'!P25,'DBLP BS'!P26,'DBLP BS'!P27,'DBLP BS'!P28,'DBLP BS'!P29,'DBRN BS'!P37,'DBW BS'!P23,'DBW BS'!P24,'DBW BS'!P25,'DBW BS'!P26,'DBW BS'!P27,'DBW BS'!P28,'DBWFB BS'!P31,'DBWFB BS'!P32,'DBWFB BS'!P33,'DBWFB BS'!P34,'DBWFB BS'!P35,'DBWFB BS'!P36)</f>
        <v>430762.85999999993</v>
      </c>
      <c r="R41" s="38">
        <f>SUM('DBLP BS'!Q24,'DBLP BS'!Q25,'DBLP BS'!Q26,'DBLP BS'!Q27,'DBLP BS'!Q28,'DBLP BS'!Q29,'DBRN BS'!Q37,'DBW BS'!Q23,'DBW BS'!Q24,'DBW BS'!Q25,'DBW BS'!Q26,'DBW BS'!Q27,'DBW BS'!Q28,'DBWFB BS'!Q31,'DBWFB BS'!Q32,'DBWFB BS'!Q33,'DBWFB BS'!Q34,'DBWFB BS'!Q35,'DBWFB BS'!Q36)</f>
        <v>463425.24999999994</v>
      </c>
      <c r="S41" s="38">
        <f>SUM('DBLP BS'!R24,'DBLP BS'!R25,'DBLP BS'!R26,'DBLP BS'!R27,'DBLP BS'!R28,'DBLP BS'!R29,'DBRN BS'!R37,'DBW BS'!R23,'DBW BS'!R24,'DBW BS'!R25,'DBW BS'!R26,'DBW BS'!R27,'DBW BS'!R28,'DBWFB BS'!R31,'DBWFB BS'!R32,'DBWFB BS'!R33,'DBWFB BS'!R34,'DBWFB BS'!R35,'DBWFB BS'!R36)</f>
        <v>460044.02999999991</v>
      </c>
      <c r="T41" s="38">
        <f>SUM('DBLP BS'!S24,'DBLP BS'!S25,'DBLP BS'!S26,'DBLP BS'!S27,'DBLP BS'!S28,'DBLP BS'!S29,'DBRN BS'!S37,'DBW BS'!S23,'DBW BS'!S24,'DBW BS'!S25,'DBW BS'!S26,'DBW BS'!S27,'DBW BS'!S28,'DBWFB BS'!S31,'DBWFB BS'!S32,'DBWFB BS'!S33,'DBWFB BS'!S34,'DBWFB BS'!S35,'DBWFB BS'!S36)</f>
        <v>466762.13999999996</v>
      </c>
      <c r="U41" s="38">
        <f>SUM('DBLP BS'!T24,'DBLP BS'!T25,'DBLP BS'!T26,'DBLP BS'!T27,'DBLP BS'!T28,'DBLP BS'!T29,'DBRN BS'!T37,'DBW BS'!T23,'DBW BS'!T24,'DBW BS'!T25,'DBW BS'!T26,'DBW BS'!T27,'DBW BS'!T28,'DBWFB BS'!T31,'DBWFB BS'!T32,'DBWFB BS'!T33,'DBWFB BS'!T34,'DBWFB BS'!T35,'DBWFB BS'!T36)</f>
        <v>459867.66999999993</v>
      </c>
      <c r="V41" s="38">
        <f>SUM('DBLP BS'!U24,'DBLP BS'!U25,'DBLP BS'!U26,'DBLP BS'!U27,'DBLP BS'!U28,'DBLP BS'!U29,'DBRN BS'!U37,'DBW BS'!U23,'DBW BS'!U24,'DBW BS'!U25,'DBW BS'!U26,'DBW BS'!U27,'DBW BS'!U28,'DBWFB BS'!U31,'DBWFB BS'!U32,'DBWFB BS'!U33,'DBWFB BS'!U34,'DBWFB BS'!U35,'DBWFB BS'!U36)</f>
        <v>487794.98</v>
      </c>
      <c r="W41" s="38">
        <f>SUM('DBLP BS'!V24,'DBLP BS'!V25,'DBLP BS'!V26,'DBLP BS'!V27,'DBLP BS'!V28,'DBLP BS'!V29,'DBRN BS'!V37,'DBW BS'!V23,'DBW BS'!V24,'DBW BS'!V25,'DBW BS'!V26,'DBW BS'!V27,'DBW BS'!V28,'DBWFB BS'!V31,'DBWFB BS'!V32,'DBWFB BS'!V33,'DBWFB BS'!V34,'DBWFB BS'!V35,'DBWFB BS'!V36)</f>
        <v>516218.30000000005</v>
      </c>
      <c r="X41" s="38">
        <f>SUM('DBLP BS'!W24,'DBLP BS'!W25,'DBLP BS'!W26,'DBLP BS'!W27,'DBLP BS'!W28,'DBLP BS'!W29,'DBRN BS'!W37,'DBW BS'!W23,'DBW BS'!W24,'DBW BS'!W25,'DBW BS'!W26,'DBW BS'!W27,'DBW BS'!W28,'DBWFB BS'!W31,'DBWFB BS'!W32,'DBWFB BS'!W33,'DBWFB BS'!W34,'DBWFB BS'!W35,'DBWFB BS'!W36)</f>
        <v>496399.94999999995</v>
      </c>
      <c r="Y41" s="38">
        <f>SUM('DBLP BS'!X24,'DBLP BS'!X25,'DBLP BS'!X26,'DBLP BS'!X27,'DBLP BS'!X28,'DBLP BS'!X29,'DBRN BS'!X37,'DBW BS'!X23,'DBW BS'!X24,'DBW BS'!X25,'DBW BS'!X26,'DBW BS'!X27,'DBW BS'!X28,'DBWFB BS'!X31,'DBWFB BS'!X32,'DBWFB BS'!X33,'DBWFB BS'!X34,'DBWFB BS'!X35,'DBWFB BS'!X36)</f>
        <v>493513.30000000005</v>
      </c>
      <c r="Z41" s="38">
        <f>SUM('DBLP BS'!Y24,'DBLP BS'!Y25,'DBLP BS'!Y26,'DBLP BS'!Y27,'DBLP BS'!Y28,'DBLP BS'!Y29,'DBRN BS'!Y37,'DBW BS'!Y23,'DBW BS'!Y24,'DBW BS'!Y25,'DBW BS'!Y26,'DBW BS'!Y27,'DBW BS'!Y28,'DBWFB BS'!Y31,'DBWFB BS'!Y32,'DBWFB BS'!Y33,'DBWFB BS'!Y34,'DBWFB BS'!Y35,'DBWFB BS'!Y36)</f>
        <v>503361.87999999989</v>
      </c>
      <c r="AA41" s="38">
        <f>SUM('DBLP BS'!Z24,'DBLP BS'!Z25,'DBLP BS'!Z26,'DBLP BS'!Z27,'DBLP BS'!Z28,'DBLP BS'!Z29,'DBRN BS'!Z37,'DBW BS'!Z23,'DBW BS'!Z24,'DBW BS'!Z25,'DBW BS'!Z26,'DBW BS'!Z27,'DBW BS'!Z28,'DBWFB BS'!Z31,'DBWFB BS'!Z32,'DBWFB BS'!Z33,'DBWFB BS'!Z34,'DBWFB BS'!Z35,'DBWFB BS'!Z36)</f>
        <v>540511.97</v>
      </c>
      <c r="AB41" s="38">
        <f>SUM('DBLP BS'!AA24,'DBLP BS'!AA25,'DBLP BS'!AA26,'DBLP BS'!AA27,'DBLP BS'!AA28,'DBLP BS'!AA29,'DBRN BS'!AA37,'DBW BS'!AA23,'DBW BS'!AA24,'DBW BS'!AA25,'DBW BS'!AA26,'DBW BS'!AA27,'DBW BS'!AA28,'DBWFB BS'!AA31,'DBWFB BS'!AA32,'DBWFB BS'!AA33,'DBWFB BS'!AA34,'DBWFB BS'!AA35,'DBWFB BS'!AA36)</f>
        <v>546111.97</v>
      </c>
      <c r="AC41" s="38">
        <f>SUM('DBLP BS'!AB24,'DBLP BS'!AB25,'DBLP BS'!AB26,'DBLP BS'!AB27,'DBLP BS'!AB28,'DBLP BS'!AB29,'DBRN BS'!AB37,'DBW BS'!AB23,'DBW BS'!AB24,'DBW BS'!AB25,'DBW BS'!AB26,'DBW BS'!AB27,'DBW BS'!AB28,'DBWFB BS'!AB31,'DBWFB BS'!AB32,'DBWFB BS'!AB33,'DBWFB BS'!AB34,'DBWFB BS'!AB35,'DBWFB BS'!AB36)</f>
        <v>481411.97</v>
      </c>
      <c r="AD41" s="38">
        <f>SUM('DBLP BS'!AC24,'DBLP BS'!AC25,'DBLP BS'!AC26,'DBLP BS'!AC27,'DBLP BS'!AC28,'DBLP BS'!AC29,'DBRN BS'!AC37,'DBW BS'!AC23,'DBW BS'!AC24,'DBW BS'!AC25,'DBW BS'!AC26,'DBW BS'!AC27,'DBW BS'!AC28,'DBWFB BS'!AC31,'DBWFB BS'!AC32,'DBWFB BS'!AC33,'DBWFB BS'!AC34,'DBWFB BS'!AC35,'DBWFB BS'!AC36)</f>
        <v>317011.96999999997</v>
      </c>
      <c r="AE41" s="38">
        <f>SUM('DBLP BS'!AD24,'DBLP BS'!AD25,'DBLP BS'!AD26,'DBLP BS'!AD27,'DBLP BS'!AD28,'DBLP BS'!AD29,'DBRN BS'!AD37,'DBW BS'!AD23,'DBW BS'!AD24,'DBW BS'!AD25,'DBW BS'!AD26,'DBW BS'!AD27,'DBW BS'!AD28,'DBWFB BS'!AD31,'DBWFB BS'!AD32,'DBWFB BS'!AD33,'DBWFB BS'!AD34,'DBWFB BS'!AD35,'DBWFB BS'!AD36)</f>
        <v>283211.96999999997</v>
      </c>
      <c r="AF41" s="38">
        <f>SUM('DBLP BS'!AE24,'DBLP BS'!AE25,'DBLP BS'!AE26,'DBLP BS'!AE27,'DBLP BS'!AE28,'DBLP BS'!AE29,'DBRN BS'!AE37,'DBW BS'!AE23,'DBW BS'!AE24,'DBW BS'!AE25,'DBW BS'!AE26,'DBW BS'!AE27,'DBW BS'!AE28,'DBWFB BS'!AE31,'DBWFB BS'!AE32,'DBWFB BS'!AE33,'DBWFB BS'!AE34,'DBWFB BS'!AE35,'DBWFB BS'!AE36)</f>
        <v>277161.96999999997</v>
      </c>
      <c r="AG41" s="38">
        <f>SUM('DBLP BS'!AF24,'DBLP BS'!AF25,'DBLP BS'!AF26,'DBLP BS'!AF27,'DBLP BS'!AF28,'DBLP BS'!AF29,'DBRN BS'!AF37,'DBW BS'!AF23,'DBW BS'!AF24,'DBW BS'!AF25,'DBW BS'!AF26,'DBW BS'!AF27,'DBW BS'!AF28,'DBWFB BS'!AF31,'DBWFB BS'!AF32,'DBWFB BS'!AF33,'DBWFB BS'!AF34,'DBWFB BS'!AF35,'DBWFB BS'!AF36)</f>
        <v>242759.94999999995</v>
      </c>
      <c r="AI41" s="38">
        <f t="shared" si="9"/>
        <v>353999.02999999997</v>
      </c>
      <c r="AJ41" s="38">
        <f t="shared" si="10"/>
        <v>540511.97</v>
      </c>
      <c r="AK41" s="38">
        <f t="shared" si="11"/>
        <v>242759.94999999995</v>
      </c>
    </row>
    <row r="42" spans="2:37" x14ac:dyDescent="0.25">
      <c r="B42" s="36" t="s">
        <v>118</v>
      </c>
      <c r="C42" s="18"/>
      <c r="D42" s="19">
        <f t="shared" ref="D42:AG42" si="12">D33+D34+D35+D36+D37+D38+D39+D40+D41</f>
        <v>276663.21000000002</v>
      </c>
      <c r="E42" s="19">
        <f t="shared" si="12"/>
        <v>317039.55999999994</v>
      </c>
      <c r="F42" s="19">
        <f t="shared" si="12"/>
        <v>278496.74000000005</v>
      </c>
      <c r="G42" s="19">
        <f t="shared" si="12"/>
        <v>272762.81999999995</v>
      </c>
      <c r="H42" s="19">
        <f t="shared" si="12"/>
        <v>253920.95000000004</v>
      </c>
      <c r="I42" s="19">
        <f t="shared" si="12"/>
        <v>246251.83000000002</v>
      </c>
      <c r="J42" s="19">
        <f t="shared" si="12"/>
        <v>247382.31999999995</v>
      </c>
      <c r="K42" s="19">
        <f t="shared" si="12"/>
        <v>236209.20999999996</v>
      </c>
      <c r="L42" s="19">
        <f t="shared" si="12"/>
        <v>210146.90999999989</v>
      </c>
      <c r="M42" s="19">
        <f t="shared" si="12"/>
        <v>183111.01999999996</v>
      </c>
      <c r="N42" s="19">
        <f t="shared" si="12"/>
        <v>197361.5800000001</v>
      </c>
      <c r="O42" s="19">
        <f t="shared" si="12"/>
        <v>376707.95</v>
      </c>
      <c r="P42" s="19">
        <f t="shared" si="12"/>
        <v>409340.57999999996</v>
      </c>
      <c r="Q42" s="19">
        <f t="shared" si="12"/>
        <v>441978.25999999995</v>
      </c>
      <c r="R42" s="19">
        <f t="shared" si="12"/>
        <v>544517.90999999992</v>
      </c>
      <c r="S42" s="19">
        <f t="shared" si="12"/>
        <v>621190.48</v>
      </c>
      <c r="T42" s="19">
        <f t="shared" si="12"/>
        <v>619840.19999999972</v>
      </c>
      <c r="U42" s="19">
        <f t="shared" si="12"/>
        <v>638337.44999999995</v>
      </c>
      <c r="V42" s="19">
        <f t="shared" si="12"/>
        <v>646116.89999999991</v>
      </c>
      <c r="W42" s="19">
        <f t="shared" si="12"/>
        <v>661343.02</v>
      </c>
      <c r="X42" s="19">
        <f t="shared" si="12"/>
        <v>638801.2699999999</v>
      </c>
      <c r="Y42" s="19">
        <f t="shared" si="12"/>
        <v>649531.54</v>
      </c>
      <c r="Z42" s="19">
        <f t="shared" si="12"/>
        <v>657083.72999999986</v>
      </c>
      <c r="AA42" s="19">
        <f t="shared" si="12"/>
        <v>722504.91999999993</v>
      </c>
      <c r="AB42" s="19">
        <f t="shared" si="12"/>
        <v>698994.14</v>
      </c>
      <c r="AC42" s="19">
        <f t="shared" si="12"/>
        <v>646212.39999999967</v>
      </c>
      <c r="AD42" s="19">
        <f t="shared" si="12"/>
        <v>483553.4299999997</v>
      </c>
      <c r="AE42" s="19">
        <f t="shared" si="12"/>
        <v>454025.23999999976</v>
      </c>
      <c r="AF42" s="19">
        <f t="shared" si="12"/>
        <v>453251.53999999969</v>
      </c>
      <c r="AG42" s="19">
        <f t="shared" si="12"/>
        <v>423220.02999999968</v>
      </c>
      <c r="AI42" s="19">
        <f t="shared" si="9"/>
        <v>376707.95</v>
      </c>
      <c r="AJ42" s="19">
        <f t="shared" si="10"/>
        <v>722504.91999999993</v>
      </c>
      <c r="AK42" s="19">
        <f t="shared" si="11"/>
        <v>423220.02999999968</v>
      </c>
    </row>
    <row r="43" spans="2:37" x14ac:dyDescent="0.25">
      <c r="B43" s="18"/>
      <c r="C43" s="18"/>
    </row>
    <row r="44" spans="2:37" x14ac:dyDescent="0.25">
      <c r="B44" s="14" t="s">
        <v>119</v>
      </c>
      <c r="C44" s="18"/>
    </row>
    <row r="45" spans="2:37" x14ac:dyDescent="0.25">
      <c r="B45" s="42" t="s">
        <v>112</v>
      </c>
      <c r="C45" s="25">
        <v>26001</v>
      </c>
      <c r="D45" s="15">
        <f>SUM('DB BS'!C97,'DB BS'!C98,'DB BS'!C99,'DB BS'!C100,'DB BS'!C101,'DB BS'!C104)</f>
        <v>306922.43</v>
      </c>
      <c r="E45" s="15">
        <f>SUM('DB BS'!D97,'DB BS'!D98,'DB BS'!D99,'DB BS'!D100,'DB BS'!D101,'DB BS'!D104)</f>
        <v>305114.63</v>
      </c>
      <c r="F45" s="15">
        <f>SUM('DB BS'!E97,'DB BS'!E98,'DB BS'!E99,'DB BS'!E100,'DB BS'!E101,'DB BS'!E104)</f>
        <v>303421.11</v>
      </c>
      <c r="G45" s="15">
        <f>SUM('DB BS'!F97,'DB BS'!F98,'DB BS'!F99,'DB BS'!F100,'DB BS'!F101,'DB BS'!F104)</f>
        <v>300404.34999999998</v>
      </c>
      <c r="H45" s="15">
        <f>SUM('DB BS'!G97,'DB BS'!G98,'DB BS'!G99,'DB BS'!G100,'DB BS'!G101,'DB BS'!G104)</f>
        <v>299671.67999999999</v>
      </c>
      <c r="I45" s="15">
        <f>SUM('DB BS'!H97,'DB BS'!H98,'DB BS'!H99,'DB BS'!H100,'DB BS'!H101,'DB BS'!H104)</f>
        <v>298889.96000000002</v>
      </c>
      <c r="J45" s="15">
        <f>SUM('DB BS'!I97,'DB BS'!I98,'DB BS'!I99,'DB BS'!I100,'DB BS'!I101,'DB BS'!I104)</f>
        <v>298082.7</v>
      </c>
      <c r="K45" s="15">
        <f>SUM('DB BS'!J97,'DB BS'!J98,'DB BS'!J99,'DB BS'!J100,'DB BS'!J101,'DB BS'!J104)</f>
        <v>297061.90000000002</v>
      </c>
      <c r="L45" s="15">
        <f>SUM('DB BS'!K97,'DB BS'!K98,'DB BS'!K99,'DB BS'!K100,'DB BS'!K101,'DB BS'!K104)</f>
        <v>295992.8</v>
      </c>
      <c r="M45" s="15">
        <f>SUM('DB BS'!L97,'DB BS'!L98,'DB BS'!L99,'DB BS'!L100,'DB BS'!L101,'DB BS'!L104)</f>
        <v>294616.86</v>
      </c>
      <c r="N45" s="15">
        <f>SUM('DB BS'!M97,'DB BS'!M98,'DB BS'!M99,'DB BS'!M100,'DB BS'!M101,'DB BS'!M104)</f>
        <v>293526.96999999997</v>
      </c>
      <c r="O45" s="15">
        <f>SUM('DB BS'!N97,'DB BS'!N98,'DB BS'!N99,'DB BS'!N100,'DB BS'!N101,'DB BS'!N104)</f>
        <v>290796.06</v>
      </c>
      <c r="P45" s="15">
        <f>SUM('DB BS'!O97,'DB BS'!O98,'DB BS'!O99,'DB BS'!O100,'DB BS'!O101,'DB BS'!O104)</f>
        <v>289561.36</v>
      </c>
      <c r="Q45" s="15">
        <f>SUM('DB BS'!P97,'DB BS'!P98,'DB BS'!P99,'DB BS'!P100,'DB BS'!P101,'DB BS'!P104)</f>
        <v>288363.61</v>
      </c>
      <c r="R45" s="15">
        <f>SUM('DB BS'!Q97,'DB BS'!Q98,'DB BS'!Q99,'DB BS'!Q100,'DB BS'!Q101,'DB BS'!Q104)</f>
        <v>282163.78000000003</v>
      </c>
      <c r="S45" s="15">
        <f>SUM('DB BS'!R97,'DB BS'!R98,'DB BS'!R99,'DB BS'!R100,'DB BS'!R101,'DB BS'!R104)</f>
        <v>280972.57</v>
      </c>
      <c r="T45" s="15">
        <f>SUM('DB BS'!S97,'DB BS'!S98,'DB BS'!S99,'DB BS'!S100,'DB BS'!S101,'DB BS'!S104)</f>
        <v>279772.73</v>
      </c>
      <c r="U45" s="15">
        <f>SUM('DB BS'!T97,'DB BS'!T98,'DB BS'!T99,'DB BS'!T100,'DB BS'!T101,'DB BS'!T104)</f>
        <v>278572.89</v>
      </c>
      <c r="V45" s="15">
        <f>SUM('DB BS'!U97,'DB BS'!U98,'DB BS'!U99,'DB BS'!U100,'DB BS'!U101,'DB BS'!U104)</f>
        <v>277373.05</v>
      </c>
      <c r="W45" s="15">
        <f>SUM('DB BS'!V97,'DB BS'!V98,'DB BS'!V99,'DB BS'!V100,'DB BS'!V101,'DB BS'!V104)</f>
        <v>276173.21000000002</v>
      </c>
      <c r="X45" s="15">
        <f>SUM('DB BS'!W97,'DB BS'!W98,'DB BS'!W99,'DB BS'!W100,'DB BS'!W101,'DB BS'!W104)</f>
        <v>274970.14</v>
      </c>
      <c r="Y45" s="15">
        <f>SUM('DB BS'!X97,'DB BS'!X98,'DB BS'!X99,'DB BS'!X100,'DB BS'!X101,'DB BS'!X104)</f>
        <v>273767.07</v>
      </c>
      <c r="Z45" s="15">
        <f>SUM('DB BS'!Y97,'DB BS'!Y98,'DB BS'!Y99,'DB BS'!Y100,'DB BS'!Y101,'DB BS'!Y104)</f>
        <v>272504.3</v>
      </c>
      <c r="AA45" s="15">
        <f>SUM('DB BS'!Z97,'DB BS'!Z98,'DB BS'!Z99,'DB BS'!Z100,'DB BS'!Z101,'DB BS'!Z104)</f>
        <v>271314.18</v>
      </c>
      <c r="AB45" s="15">
        <f>SUM('DB BS'!AA97,'DB BS'!AA98,'DB BS'!AA99,'DB BS'!AA100,'DB BS'!AA101,'DB BS'!AA104)</f>
        <v>270124.06</v>
      </c>
      <c r="AC45" s="15">
        <f>SUM('DB BS'!AB97,'DB BS'!AB98,'DB BS'!AB99,'DB BS'!AB100,'DB BS'!AB101,'DB BS'!AB104)</f>
        <v>268960.89</v>
      </c>
      <c r="AD45" s="15">
        <f>SUM('DB BS'!AC97,'DB BS'!AC98,'DB BS'!AC99,'DB BS'!AC100,'DB BS'!AC101,'DB BS'!AC104)</f>
        <v>262960.89</v>
      </c>
      <c r="AE45" s="15">
        <f>SUM('DB BS'!AD97,'DB BS'!AD98,'DB BS'!AD99,'DB BS'!AD100,'DB BS'!AD101,'DB BS'!AD104)</f>
        <v>261803.1</v>
      </c>
      <c r="AF45" s="15">
        <f>SUM('DB BS'!AE97,'DB BS'!AE98,'DB BS'!AE99,'DB BS'!AE100,'DB BS'!AE101,'DB BS'!AE104)</f>
        <v>258645.31</v>
      </c>
      <c r="AG45" s="15">
        <f>SUM('DB BS'!AF97,'DB BS'!AF98,'DB BS'!AF99,'DB BS'!AF100,'DB BS'!AF101,'DB BS'!AF104)</f>
        <v>255487.52000000002</v>
      </c>
      <c r="AI45" s="15">
        <f>O45</f>
        <v>290796.06</v>
      </c>
      <c r="AJ45" s="15">
        <f>AA45</f>
        <v>271314.18</v>
      </c>
      <c r="AK45" s="15">
        <f>AG45</f>
        <v>255487.52000000002</v>
      </c>
    </row>
    <row r="46" spans="2:37" x14ac:dyDescent="0.25">
      <c r="B46" s="42" t="s">
        <v>113</v>
      </c>
      <c r="C46" s="25">
        <v>26002</v>
      </c>
      <c r="D46" s="15">
        <f>SUM('DB BS'!C102)</f>
        <v>465969.34</v>
      </c>
      <c r="E46" s="15">
        <f>SUM('DB BS'!D102)</f>
        <v>464356.54</v>
      </c>
      <c r="F46" s="15">
        <f>SUM('DB BS'!E102)</f>
        <v>463572.16</v>
      </c>
      <c r="G46" s="15">
        <f>SUM('DB BS'!F102)</f>
        <v>461259.67</v>
      </c>
      <c r="H46" s="15">
        <f>SUM('DB BS'!G102)</f>
        <v>459727.45</v>
      </c>
      <c r="I46" s="15">
        <f>SUM('DB BS'!H102)</f>
        <v>459030.4</v>
      </c>
      <c r="J46" s="15">
        <f>SUM('DB BS'!I102)</f>
        <v>456601.5</v>
      </c>
      <c r="K46" s="15">
        <f>SUM('DB BS'!J102)</f>
        <v>455805.16</v>
      </c>
      <c r="L46" s="15">
        <f>SUM('DB BS'!K102)</f>
        <v>453456.32</v>
      </c>
      <c r="M46" s="15">
        <f>SUM('DB BS'!L102)</f>
        <v>451899.23</v>
      </c>
      <c r="N46" s="15">
        <f>SUM('DB BS'!M102)</f>
        <v>451095.65</v>
      </c>
      <c r="O46" s="15">
        <f>SUM('DB BS'!N102)</f>
        <v>448724.1</v>
      </c>
      <c r="P46" s="15">
        <f>SUM('DB BS'!O102)</f>
        <v>447151.92</v>
      </c>
      <c r="Q46" s="15">
        <f>SUM('DB BS'!P102)</f>
        <v>445416.45</v>
      </c>
      <c r="R46" s="15">
        <f>SUM('DB BS'!Q102)</f>
        <v>444296.97</v>
      </c>
      <c r="S46" s="15">
        <f>SUM('DB BS'!R102)</f>
        <v>443174.27</v>
      </c>
      <c r="T46" s="15">
        <f>SUM('DB BS'!S102)</f>
        <v>440848.34</v>
      </c>
      <c r="U46" s="15">
        <f>SUM('DB BS'!T102)</f>
        <v>438448.34</v>
      </c>
      <c r="V46" s="15">
        <f>SUM('DB BS'!U102)</f>
        <v>436048.34</v>
      </c>
      <c r="W46" s="15">
        <f>SUM('DB BS'!V102)</f>
        <v>433648.34</v>
      </c>
      <c r="X46" s="15">
        <f>SUM('DB BS'!W102)</f>
        <v>431248.34</v>
      </c>
      <c r="Y46" s="15">
        <f>SUM('DB BS'!X102)</f>
        <v>427648.34</v>
      </c>
      <c r="Z46" s="15">
        <f>SUM('DB BS'!Y102)</f>
        <v>425248.34</v>
      </c>
      <c r="AA46" s="15">
        <f>SUM('DB BS'!Z102)</f>
        <v>422848.34</v>
      </c>
      <c r="AB46" s="15">
        <f>SUM('DB BS'!AA102)</f>
        <v>420448.34</v>
      </c>
      <c r="AC46" s="15">
        <f>SUM('DB BS'!AB102)</f>
        <v>418048.34</v>
      </c>
      <c r="AD46" s="15">
        <f>SUM('DB BS'!AC102)</f>
        <v>415648.34</v>
      </c>
      <c r="AE46" s="15">
        <f>SUM('DB BS'!AD102)</f>
        <v>413248.34</v>
      </c>
      <c r="AF46" s="15">
        <f>SUM('DB BS'!AE102)</f>
        <v>409648.34</v>
      </c>
      <c r="AG46" s="15">
        <f>SUM('DB BS'!AF102)</f>
        <v>407248.34</v>
      </c>
      <c r="AI46" s="15">
        <f>O46</f>
        <v>448724.1</v>
      </c>
      <c r="AJ46" s="15">
        <f>AA46</f>
        <v>422848.34</v>
      </c>
      <c r="AK46" s="15">
        <f>AG46</f>
        <v>407248.34</v>
      </c>
    </row>
    <row r="47" spans="2:37" x14ac:dyDescent="0.25">
      <c r="B47" s="43" t="s">
        <v>120</v>
      </c>
      <c r="C47" s="44">
        <v>26003</v>
      </c>
      <c r="D47" s="38">
        <f>SUM('DB BS'!C105,'DB BS'!C106,'DB BS'!C107,'DB BS'!C108,'DBRN BS'!C42,'DBRN BS'!C43,'DBRN BS'!C44,'DBRN BS'!C45,'DBRN BS'!C46,'DBW BS'!C32,'DBWFB BS'!C40,'DBWFB BS'!C41,'DBWFB BS'!C42,'DBWFB BS'!C43)</f>
        <v>683996.28</v>
      </c>
      <c r="E47" s="38">
        <f>SUM('DB BS'!D105,'DB BS'!D106,'DB BS'!D107,'DB BS'!D108,'DBRN BS'!D42,'DBRN BS'!D43,'DBRN BS'!D44,'DBRN BS'!D45,'DBRN BS'!D46,'DBW BS'!D32,'DBWFB BS'!D40,'DBWFB BS'!D41,'DBWFB BS'!D42,'DBWFB BS'!D43)</f>
        <v>678987.45</v>
      </c>
      <c r="F47" s="38">
        <f>SUM('DB BS'!E105,'DB BS'!E106,'DB BS'!E107,'DB BS'!E108,'DBRN BS'!E42,'DBRN BS'!E43,'DBRN BS'!E44,'DBRN BS'!E45,'DBRN BS'!E46,'DBW BS'!E32,'DBWFB BS'!E40,'DBWFB BS'!E41,'DBWFB BS'!E42,'DBWFB BS'!E43)</f>
        <v>673954.27</v>
      </c>
      <c r="G47" s="38">
        <f>SUM('DB BS'!F105,'DB BS'!F106,'DB BS'!F107,'DB BS'!F108,'DBRN BS'!F42,'DBRN BS'!F43,'DBRN BS'!F44,'DBRN BS'!F45,'DBRN BS'!F46,'DBW BS'!F32,'DBWFB BS'!F40,'DBWFB BS'!F41,'DBWFB BS'!F42,'DBWFB BS'!F43)</f>
        <v>669660.65</v>
      </c>
      <c r="H47" s="38">
        <f>SUM('DB BS'!G105,'DB BS'!G106,'DB BS'!G107,'DB BS'!G108,'DBRN BS'!G42,'DBRN BS'!G43,'DBRN BS'!G44,'DBRN BS'!G45,'DBRN BS'!G46,'DBW BS'!G32,'DBWFB BS'!G40,'DBWFB BS'!G41,'DBWFB BS'!G42,'DBWFB BS'!G43)</f>
        <v>663823.03</v>
      </c>
      <c r="I47" s="38">
        <f>SUM('DB BS'!H105,'DB BS'!H106,'DB BS'!H107,'DB BS'!H108,'DBRN BS'!H42,'DBRN BS'!H43,'DBRN BS'!H44,'DBRN BS'!H45,'DBRN BS'!H46,'DBW BS'!H32,'DBWFB BS'!H40,'DBWFB BS'!H41,'DBWFB BS'!H42,'DBWFB BS'!H43)</f>
        <v>658716.18000000005</v>
      </c>
      <c r="J47" s="38">
        <f>SUM('DB BS'!I105,'DB BS'!I106,'DB BS'!I107,'DB BS'!I108,'DBRN BS'!I42,'DBRN BS'!I43,'DBRN BS'!I44,'DBRN BS'!I45,'DBRN BS'!I46,'DBW BS'!I32,'DBWFB BS'!I40,'DBWFB BS'!I41,'DBWFB BS'!I42,'DBWFB BS'!I43)</f>
        <v>653584.53</v>
      </c>
      <c r="K47" s="38">
        <f>SUM('DB BS'!J105,'DB BS'!J106,'DB BS'!J107,'DB BS'!J108,'DBRN BS'!J42,'DBRN BS'!J43,'DBRN BS'!J44,'DBRN BS'!J45,'DBRN BS'!J46,'DBW BS'!J32,'DBWFB BS'!J40,'DBWFB BS'!J41,'DBWFB BS'!J42,'DBWFB BS'!J43)</f>
        <v>648427.93999999994</v>
      </c>
      <c r="L47" s="38">
        <f>SUM('DB BS'!K105,'DB BS'!K106,'DB BS'!K107,'DB BS'!K108,'DBRN BS'!K42,'DBRN BS'!K43,'DBRN BS'!K44,'DBRN BS'!K45,'DBRN BS'!K46,'DBW BS'!K32,'DBWFB BS'!K40,'DBWFB BS'!K41,'DBWFB BS'!K42,'DBWFB BS'!K43)</f>
        <v>643246.30000000005</v>
      </c>
      <c r="M47" s="38">
        <f>SUM('DB BS'!L105,'DB BS'!L106,'DB BS'!L107,'DB BS'!L108,'DBRN BS'!L42,'DBRN BS'!L43,'DBRN BS'!L44,'DBRN BS'!L45,'DBRN BS'!L46,'DBW BS'!L32,'DBWFB BS'!L40,'DBWFB BS'!L41,'DBWFB BS'!L42,'DBWFB BS'!L43)</f>
        <v>638039.48</v>
      </c>
      <c r="N47" s="38">
        <f>SUM('DB BS'!M105,'DB BS'!M106,'DB BS'!M107,'DB BS'!M108,'DBRN BS'!M42,'DBRN BS'!M43,'DBRN BS'!M44,'DBRN BS'!M45,'DBRN BS'!M46,'DBW BS'!M32,'DBWFB BS'!M40,'DBWFB BS'!M41,'DBWFB BS'!M42,'DBWFB BS'!M43)</f>
        <v>632807.37</v>
      </c>
      <c r="O47" s="38">
        <f>SUM('DB BS'!N105,'DB BS'!N106,'DB BS'!N107,'DB BS'!N108,'DBRN BS'!N42,'DBRN BS'!N43,'DBRN BS'!N44,'DBRN BS'!N45,'DBRN BS'!N46,'DBW BS'!N32,'DBWFB BS'!N40,'DBWFB BS'!N41,'DBWFB BS'!N42,'DBWFB BS'!N43)</f>
        <v>627549.84</v>
      </c>
      <c r="P47" s="38">
        <f>SUM('DB BS'!O105,'DB BS'!O106,'DB BS'!O107,'DB BS'!O108,'DBRN BS'!O42,'DBRN BS'!O43,'DBRN BS'!O44,'DBRN BS'!O45,'DBRN BS'!O46,'DBW BS'!O32,'DBWFB BS'!O40,'DBWFB BS'!O41,'DBWFB BS'!O42,'DBWFB BS'!O43)</f>
        <v>710676</v>
      </c>
      <c r="Q47" s="38">
        <f>SUM('DB BS'!P105,'DB BS'!P106,'DB BS'!P107,'DB BS'!P108,'DBRN BS'!P42,'DBRN BS'!P43,'DBRN BS'!P44,'DBRN BS'!P45,'DBRN BS'!P46,'DBW BS'!P32,'DBWFB BS'!P40,'DBWFB BS'!P41,'DBWFB BS'!P42,'DBWFB BS'!P43)</f>
        <v>692141.04</v>
      </c>
      <c r="R47" s="38">
        <f>SUM('DB BS'!Q105,'DB BS'!Q106,'DB BS'!Q107,'DB BS'!Q108,'DBRN BS'!Q42,'DBRN BS'!Q43,'DBRN BS'!Q44,'DBRN BS'!Q45,'DBRN BS'!Q46,'DBW BS'!Q32,'DBWFB BS'!Q40,'DBWFB BS'!Q41,'DBWFB BS'!Q42,'DBWFB BS'!Q43)</f>
        <v>676439.82</v>
      </c>
      <c r="S47" s="38">
        <f>SUM('DB BS'!R105,'DB BS'!R106,'DB BS'!R107,'DB BS'!R108,'DBRN BS'!R42,'DBRN BS'!R43,'DBRN BS'!R44,'DBRN BS'!R45,'DBRN BS'!R46,'DBW BS'!R32,'DBWFB BS'!R40,'DBWFB BS'!R41,'DBWFB BS'!R42,'DBWFB BS'!R43)</f>
        <v>657279.70000000007</v>
      </c>
      <c r="T47" s="38">
        <f>SUM('DB BS'!S105,'DB BS'!S106,'DB BS'!S107,'DB BS'!S108,'DBRN BS'!S42,'DBRN BS'!S43,'DBRN BS'!S44,'DBRN BS'!S45,'DBRN BS'!S46,'DBW BS'!S32,'DBWFB BS'!S40,'DBWFB BS'!S41,'DBWFB BS'!S42,'DBWFB BS'!S43)</f>
        <v>637629.14</v>
      </c>
      <c r="U47" s="38">
        <f>SUM('DB BS'!T105,'DB BS'!T106,'DB BS'!T107,'DB BS'!T108,'DBRN BS'!T42,'DBRN BS'!T43,'DBRN BS'!T44,'DBRN BS'!T45,'DBRN BS'!T46,'DBW BS'!T32,'DBWFB BS'!T40,'DBWFB BS'!T41,'DBWFB BS'!T42,'DBWFB BS'!T43)</f>
        <v>616497.62999999989</v>
      </c>
      <c r="V47" s="38">
        <f>SUM('DB BS'!U105,'DB BS'!U106,'DB BS'!U107,'DB BS'!U108,'DBRN BS'!U42,'DBRN BS'!U43,'DBRN BS'!U44,'DBRN BS'!U45,'DBRN BS'!U46,'DBW BS'!U32,'DBWFB BS'!U40,'DBWFB BS'!U41,'DBWFB BS'!U42,'DBWFB BS'!U43)</f>
        <v>597460.12</v>
      </c>
      <c r="W47" s="38">
        <f>SUM('DB BS'!V105,'DB BS'!V106,'DB BS'!V107,'DB BS'!V108,'DBRN BS'!V42,'DBRN BS'!V43,'DBRN BS'!V44,'DBRN BS'!V45,'DBRN BS'!V46,'DBW BS'!V32,'DBWFB BS'!V40,'DBWFB BS'!V41,'DBWFB BS'!V42,'DBWFB BS'!V43)</f>
        <v>578300</v>
      </c>
      <c r="X47" s="38">
        <f>SUM('DB BS'!W105,'DB BS'!W106,'DB BS'!W107,'DB BS'!W108,'DBRN BS'!W42,'DBRN BS'!W43,'DBRN BS'!W44,'DBRN BS'!W45,'DBRN BS'!W46,'DBW BS'!W32,'DBWFB BS'!W40,'DBWFB BS'!W41,'DBWFB BS'!W42,'DBWFB BS'!W43)</f>
        <v>661342.24</v>
      </c>
      <c r="Y47" s="38">
        <f>SUM('DB BS'!X105,'DB BS'!X106,'DB BS'!X107,'DB BS'!X108,'DBRN BS'!X42,'DBRN BS'!X43,'DBRN BS'!X44,'DBRN BS'!X45,'DBRN BS'!X46,'DBW BS'!X32,'DBWFB BS'!X40,'DBWFB BS'!X41,'DBWFB BS'!X42,'DBWFB BS'!X43)</f>
        <v>619504.18000000005</v>
      </c>
      <c r="Z47" s="38">
        <f>SUM('DB BS'!Y105,'DB BS'!Y106,'DB BS'!Y107,'DB BS'!Y108,'DBRN BS'!Y42,'DBRN BS'!Y43,'DBRN BS'!Y44,'DBRN BS'!Y45,'DBRN BS'!Y46,'DBW BS'!Y32,'DBWFB BS'!Y40,'DBWFB BS'!Y41,'DBWFB BS'!Y42,'DBWFB BS'!Y43)</f>
        <v>587276.78</v>
      </c>
      <c r="AA47" s="38">
        <f>SUM('DB BS'!Z105,'DB BS'!Z106,'DB BS'!Z107,'DB BS'!Z108,'DBRN BS'!Z42,'DBRN BS'!Z43,'DBRN BS'!Z44,'DBRN BS'!Z45,'DBRN BS'!Z46,'DBW BS'!Z32,'DBWFB BS'!Z40,'DBWFB BS'!Z41,'DBWFB BS'!Z42,'DBWFB BS'!Z43)</f>
        <v>666721.29</v>
      </c>
      <c r="AB47" s="38">
        <f>SUM('DB BS'!AA105,'DB BS'!AA106,'DB BS'!AA107,'DB BS'!AA108,'DBRN BS'!AA42,'DBRN BS'!AA43,'DBRN BS'!AA44,'DBRN BS'!AA45,'DBRN BS'!AA46,'DBW BS'!AA32,'DBWFB BS'!AA40,'DBWFB BS'!AA41,'DBWFB BS'!AA42,'DBWFB BS'!AA43)</f>
        <v>615838.22000000009</v>
      </c>
      <c r="AC47" s="38">
        <f>SUM('DB BS'!AB105,'DB BS'!AB106,'DB BS'!AB107,'DB BS'!AB108,'DBRN BS'!AB42,'DBRN BS'!AB43,'DBRN BS'!AB44,'DBRN BS'!AB45,'DBRN BS'!AB46,'DBW BS'!AB32,'DBWFB BS'!AB40,'DBWFB BS'!AB41,'DBWFB BS'!AB42,'DBWFB BS'!AB43)</f>
        <v>639596.96000000008</v>
      </c>
      <c r="AD47" s="38">
        <f>SUM('DB BS'!AC105,'DB BS'!AC106,'DB BS'!AC107,'DB BS'!AC108,'DBRN BS'!AC42,'DBRN BS'!AC43,'DBRN BS'!AC44,'DBRN BS'!AC45,'DBRN BS'!AC46,'DBW BS'!AC32,'DBWFB BS'!AC40,'DBWFB BS'!AC41,'DBWFB BS'!AC42,'DBWFB BS'!AC43)</f>
        <v>596031.39</v>
      </c>
      <c r="AE47" s="38">
        <f>SUM('DB BS'!AD105,'DB BS'!AD106,'DB BS'!AD107,'DB BS'!AD108,'DBRN BS'!AD42,'DBRN BS'!AD43,'DBRN BS'!AD44,'DBRN BS'!AD45,'DBRN BS'!AD46,'DBW BS'!AD32,'DBWFB BS'!AD40,'DBWFB BS'!AD41,'DBWFB BS'!AD42,'DBWFB BS'!AD43)</f>
        <v>645532.59000000008</v>
      </c>
      <c r="AF47" s="38">
        <f>SUM('DB BS'!AE105,'DB BS'!AE106,'DB BS'!AE107,'DB BS'!AE108,'DBRN BS'!AE42,'DBRN BS'!AE43,'DBRN BS'!AE44,'DBRN BS'!AE45,'DBRN BS'!AE46,'DBW BS'!AE32,'DBWFB BS'!AE40,'DBWFB BS'!AE41,'DBWFB BS'!AE42,'DBWFB BS'!AE43)</f>
        <v>607702.80000000016</v>
      </c>
      <c r="AG47" s="38">
        <f>SUM('DB BS'!AF105,'DB BS'!AF106,'DB BS'!AF107,'DB BS'!AF108,'DBRN BS'!AF42,'DBRN BS'!AF43,'DBRN BS'!AF44,'DBRN BS'!AF45,'DBRN BS'!AF46,'DBW BS'!AF32,'DBWFB BS'!AF40,'DBWFB BS'!AF41,'DBWFB BS'!AF42,'DBWFB BS'!AF43)</f>
        <v>794144.22000000009</v>
      </c>
      <c r="AI47" s="38">
        <f>O47</f>
        <v>627549.84</v>
      </c>
      <c r="AJ47" s="38">
        <f>AA47</f>
        <v>666721.29</v>
      </c>
      <c r="AK47" s="38">
        <f>AG47</f>
        <v>794144.22000000009</v>
      </c>
    </row>
    <row r="48" spans="2:37" ht="15.75" thickBot="1" x14ac:dyDescent="0.3">
      <c r="B48" s="39" t="s">
        <v>121</v>
      </c>
      <c r="C48" s="45"/>
      <c r="D48" s="40">
        <f t="shared" ref="D48:AG48" si="13">D45+D46+D47</f>
        <v>1456888.05</v>
      </c>
      <c r="E48" s="40">
        <f t="shared" si="13"/>
        <v>1448458.6199999999</v>
      </c>
      <c r="F48" s="40">
        <f t="shared" si="13"/>
        <v>1440947.54</v>
      </c>
      <c r="G48" s="40">
        <f t="shared" si="13"/>
        <v>1431324.67</v>
      </c>
      <c r="H48" s="40">
        <f t="shared" si="13"/>
        <v>1423222.1600000001</v>
      </c>
      <c r="I48" s="40">
        <f t="shared" si="13"/>
        <v>1416636.54</v>
      </c>
      <c r="J48" s="40">
        <f t="shared" si="13"/>
        <v>1408268.73</v>
      </c>
      <c r="K48" s="40">
        <f t="shared" si="13"/>
        <v>1401295</v>
      </c>
      <c r="L48" s="40">
        <f t="shared" si="13"/>
        <v>1392695.42</v>
      </c>
      <c r="M48" s="40">
        <f t="shared" si="13"/>
        <v>1384555.5699999998</v>
      </c>
      <c r="N48" s="40">
        <f t="shared" si="13"/>
        <v>1377429.99</v>
      </c>
      <c r="O48" s="40">
        <f t="shared" si="13"/>
        <v>1367070</v>
      </c>
      <c r="P48" s="40">
        <f t="shared" si="13"/>
        <v>1447389.28</v>
      </c>
      <c r="Q48" s="40">
        <f t="shared" si="13"/>
        <v>1425921.1</v>
      </c>
      <c r="R48" s="40">
        <f t="shared" si="13"/>
        <v>1402900.5699999998</v>
      </c>
      <c r="S48" s="40">
        <f t="shared" si="13"/>
        <v>1381426.54</v>
      </c>
      <c r="T48" s="40">
        <f t="shared" si="13"/>
        <v>1358250.21</v>
      </c>
      <c r="U48" s="40">
        <f t="shared" si="13"/>
        <v>1333518.8599999999</v>
      </c>
      <c r="V48" s="40">
        <f t="shared" si="13"/>
        <v>1310881.51</v>
      </c>
      <c r="W48" s="40">
        <f t="shared" si="13"/>
        <v>1288121.55</v>
      </c>
      <c r="X48" s="40">
        <f t="shared" si="13"/>
        <v>1367560.72</v>
      </c>
      <c r="Y48" s="40">
        <f t="shared" si="13"/>
        <v>1320919.5900000001</v>
      </c>
      <c r="Z48" s="40">
        <f t="shared" si="13"/>
        <v>1285029.42</v>
      </c>
      <c r="AA48" s="40">
        <f t="shared" si="13"/>
        <v>1360883.81</v>
      </c>
      <c r="AB48" s="40">
        <f t="shared" si="13"/>
        <v>1306410.6200000001</v>
      </c>
      <c r="AC48" s="40">
        <f t="shared" si="13"/>
        <v>1326606.19</v>
      </c>
      <c r="AD48" s="40">
        <f t="shared" si="13"/>
        <v>1274640.6200000001</v>
      </c>
      <c r="AE48" s="40">
        <f t="shared" si="13"/>
        <v>1320584.0300000003</v>
      </c>
      <c r="AF48" s="40">
        <f t="shared" si="13"/>
        <v>1275996.4500000002</v>
      </c>
      <c r="AG48" s="40">
        <f t="shared" si="13"/>
        <v>1456880.08</v>
      </c>
      <c r="AI48" s="40">
        <f>O48</f>
        <v>1367070</v>
      </c>
      <c r="AJ48" s="40">
        <f>AA48</f>
        <v>1360883.81</v>
      </c>
      <c r="AK48" s="40">
        <f>AG48</f>
        <v>1456880.08</v>
      </c>
    </row>
    <row r="49" spans="2:37" x14ac:dyDescent="0.25">
      <c r="B49" s="37" t="s">
        <v>122</v>
      </c>
      <c r="C49" s="18"/>
      <c r="D49" s="19">
        <f t="shared" ref="D49:AG49" si="14">D42+D48</f>
        <v>1733551.26</v>
      </c>
      <c r="E49" s="19">
        <f t="shared" si="14"/>
        <v>1765498.1799999997</v>
      </c>
      <c r="F49" s="19">
        <f t="shared" si="14"/>
        <v>1719444.28</v>
      </c>
      <c r="G49" s="19">
        <f t="shared" si="14"/>
        <v>1704087.4899999998</v>
      </c>
      <c r="H49" s="19">
        <f t="shared" si="14"/>
        <v>1677143.11</v>
      </c>
      <c r="I49" s="19">
        <f t="shared" si="14"/>
        <v>1662888.37</v>
      </c>
      <c r="J49" s="19">
        <f t="shared" si="14"/>
        <v>1655651.0499999998</v>
      </c>
      <c r="K49" s="19">
        <f t="shared" si="14"/>
        <v>1637504.21</v>
      </c>
      <c r="L49" s="19">
        <f t="shared" si="14"/>
        <v>1602842.3299999998</v>
      </c>
      <c r="M49" s="19">
        <f t="shared" si="14"/>
        <v>1567666.5899999999</v>
      </c>
      <c r="N49" s="19">
        <f t="shared" si="14"/>
        <v>1574791.57</v>
      </c>
      <c r="O49" s="19">
        <f t="shared" si="14"/>
        <v>1743777.95</v>
      </c>
      <c r="P49" s="19">
        <f t="shared" si="14"/>
        <v>1856729.8599999999</v>
      </c>
      <c r="Q49" s="19">
        <f t="shared" si="14"/>
        <v>1867899.36</v>
      </c>
      <c r="R49" s="19">
        <f t="shared" si="14"/>
        <v>1947418.4799999997</v>
      </c>
      <c r="S49" s="19">
        <f t="shared" si="14"/>
        <v>2002617.02</v>
      </c>
      <c r="T49" s="19">
        <f t="shared" si="14"/>
        <v>1978090.4099999997</v>
      </c>
      <c r="U49" s="19">
        <f t="shared" si="14"/>
        <v>1971856.3099999998</v>
      </c>
      <c r="V49" s="19">
        <f t="shared" si="14"/>
        <v>1956998.41</v>
      </c>
      <c r="W49" s="19">
        <f t="shared" si="14"/>
        <v>1949464.57</v>
      </c>
      <c r="X49" s="19">
        <f t="shared" si="14"/>
        <v>2006361.9899999998</v>
      </c>
      <c r="Y49" s="19">
        <f t="shared" si="14"/>
        <v>1970451.1300000001</v>
      </c>
      <c r="Z49" s="19">
        <f t="shared" si="14"/>
        <v>1942113.15</v>
      </c>
      <c r="AA49" s="19">
        <f t="shared" si="14"/>
        <v>2083388.73</v>
      </c>
      <c r="AB49" s="19">
        <f t="shared" si="14"/>
        <v>2005404.7600000002</v>
      </c>
      <c r="AC49" s="19">
        <f t="shared" si="14"/>
        <v>1972818.5899999996</v>
      </c>
      <c r="AD49" s="19">
        <f t="shared" si="14"/>
        <v>1758194.0499999998</v>
      </c>
      <c r="AE49" s="19">
        <f t="shared" si="14"/>
        <v>1774609.27</v>
      </c>
      <c r="AF49" s="19">
        <f t="shared" si="14"/>
        <v>1729247.9899999998</v>
      </c>
      <c r="AG49" s="19">
        <f t="shared" si="14"/>
        <v>1880100.1099999999</v>
      </c>
      <c r="AI49" s="19">
        <f>O49</f>
        <v>1743777.95</v>
      </c>
      <c r="AJ49" s="19">
        <f>AA49</f>
        <v>2083388.73</v>
      </c>
      <c r="AK49" s="19">
        <f>AG49</f>
        <v>1880100.1099999999</v>
      </c>
    </row>
    <row r="50" spans="2:37" x14ac:dyDescent="0.25">
      <c r="B50" s="18"/>
      <c r="C50" s="18"/>
    </row>
    <row r="51" spans="2:37" x14ac:dyDescent="0.25">
      <c r="B51" s="14" t="s">
        <v>123</v>
      </c>
      <c r="C51" s="18"/>
    </row>
    <row r="52" spans="2:37" x14ac:dyDescent="0.25">
      <c r="B52" s="42" t="s">
        <v>124</v>
      </c>
      <c r="C52" s="25">
        <v>30001</v>
      </c>
      <c r="D52" s="15">
        <f>SUM('DB BS'!C112,'DB BS'!C113,'DB BS'!C116,'DB BS'!C119,'DBLP BS'!C35,'DBRN BS'!C51,'DBW BS'!C37)</f>
        <v>-3673.37</v>
      </c>
      <c r="E52" s="15">
        <f>SUM('DB BS'!D112,'DB BS'!D113,'DB BS'!D116,'DB BS'!D119,'DBLP BS'!D35,'DBRN BS'!D51,'DBW BS'!D37)</f>
        <v>-4135.3599999999997</v>
      </c>
      <c r="F52" s="15">
        <f>SUM('DB BS'!E112,'DB BS'!E113,'DB BS'!E116,'DB BS'!E119,'DBLP BS'!E35,'DBRN BS'!E51,'DBW BS'!E37)</f>
        <v>-4232.18</v>
      </c>
      <c r="G52" s="15">
        <f>SUM('DB BS'!F112,'DB BS'!F113,'DB BS'!F116,'DB BS'!F119,'DBLP BS'!F35,'DBRN BS'!F51,'DBW BS'!F37)</f>
        <v>-4232.18</v>
      </c>
      <c r="H52" s="15">
        <f>SUM('DB BS'!G112,'DB BS'!G113,'DB BS'!G116,'DB BS'!G119,'DBLP BS'!G35,'DBRN BS'!G51,'DBW BS'!G37)</f>
        <v>-4232.18</v>
      </c>
      <c r="I52" s="15">
        <f>SUM('DB BS'!H112,'DB BS'!H113,'DB BS'!H116,'DB BS'!H119,'DBLP BS'!H35,'DBRN BS'!H51,'DBW BS'!H37)</f>
        <v>-4232.18</v>
      </c>
      <c r="J52" s="15">
        <f>SUM('DB BS'!I112,'DB BS'!I113,'DB BS'!I116,'DB BS'!I119,'DBLP BS'!I35,'DBRN BS'!I51,'DBW BS'!I37)</f>
        <v>-4232.18</v>
      </c>
      <c r="K52" s="15">
        <f>SUM('DB BS'!J112,'DB BS'!J113,'DB BS'!J116,'DB BS'!J119,'DBLP BS'!J35,'DBRN BS'!J51,'DBW BS'!J37)</f>
        <v>-4232.18</v>
      </c>
      <c r="L52" s="15">
        <f>SUM('DB BS'!K112,'DB BS'!K113,'DB BS'!K116,'DB BS'!K119,'DBLP BS'!K35,'DBRN BS'!K51,'DBW BS'!K37)</f>
        <v>-4232.18</v>
      </c>
      <c r="M52" s="15">
        <f>SUM('DB BS'!L112,'DB BS'!L113,'DB BS'!L116,'DB BS'!L119,'DBLP BS'!L35,'DBRN BS'!L51,'DBW BS'!L37)</f>
        <v>-4232.18</v>
      </c>
      <c r="N52" s="15">
        <f>SUM('DB BS'!M112,'DB BS'!M113,'DB BS'!M116,'DB BS'!M119,'DBLP BS'!M35,'DBRN BS'!M51,'DBW BS'!M37)</f>
        <v>-4232.18</v>
      </c>
      <c r="O52" s="15">
        <f>SUM('DB BS'!N112,'DB BS'!N113,'DB BS'!N116,'DB BS'!N119,'DBLP BS'!N35,'DBRN BS'!N51,'DBW BS'!N37)</f>
        <v>103575.82</v>
      </c>
      <c r="P52" s="15">
        <f>SUM('DB BS'!O112,'DB BS'!O113,'DB BS'!O116,'DB BS'!O119,'DBLP BS'!O35,'DBRN BS'!O51,'DBW BS'!O37)</f>
        <v>103575.82</v>
      </c>
      <c r="Q52" s="15">
        <f>SUM('DB BS'!P112,'DB BS'!P113,'DB BS'!P116,'DB BS'!P119,'DBLP BS'!P35,'DBRN BS'!P51,'DBW BS'!P37)</f>
        <v>103575.82</v>
      </c>
      <c r="R52" s="15">
        <f>SUM('DB BS'!Q112,'DB BS'!Q113,'DB BS'!Q116,'DB BS'!Q119,'DBLP BS'!Q35,'DBRN BS'!Q51,'DBW BS'!Q37)</f>
        <v>103575.82</v>
      </c>
      <c r="S52" s="15">
        <f>SUM('DB BS'!R112,'DB BS'!R113,'DB BS'!R116,'DB BS'!R119,'DBLP BS'!R35,'DBRN BS'!R51,'DBW BS'!R37)</f>
        <v>103575.82</v>
      </c>
      <c r="T52" s="15">
        <f>SUM('DB BS'!S112,'DB BS'!S113,'DB BS'!S116,'DB BS'!S119,'DBLP BS'!S35,'DBRN BS'!S51,'DBW BS'!S37)</f>
        <v>103575.82</v>
      </c>
      <c r="U52" s="15">
        <f>SUM('DB BS'!T112,'DB BS'!T113,'DB BS'!T116,'DB BS'!T119,'DBLP BS'!T35,'DBRN BS'!T51,'DBW BS'!T37)</f>
        <v>103575.82</v>
      </c>
      <c r="V52" s="15">
        <f>SUM('DB BS'!U112,'DB BS'!U113,'DB BS'!U116,'DB BS'!U119,'DBLP BS'!U35,'DBRN BS'!U51,'DBW BS'!U37)</f>
        <v>103575.82</v>
      </c>
      <c r="W52" s="15">
        <f>SUM('DB BS'!V112,'DB BS'!V113,'DB BS'!V116,'DB BS'!V119,'DBLP BS'!V35,'DBRN BS'!V51,'DBW BS'!V37)</f>
        <v>103575.82</v>
      </c>
      <c r="X52" s="15">
        <f>SUM('DB BS'!W112,'DB BS'!W113,'DB BS'!W116,'DB BS'!W119,'DBLP BS'!W35,'DBRN BS'!W51,'DBW BS'!W37)</f>
        <v>102936.32000000001</v>
      </c>
      <c r="Y52" s="15">
        <f>SUM('DB BS'!X112,'DB BS'!X113,'DB BS'!X116,'DB BS'!X119,'DBLP BS'!X35,'DBRN BS'!X51,'DBW BS'!X37)</f>
        <v>116936.32000000001</v>
      </c>
      <c r="Z52" s="15">
        <f>SUM('DB BS'!Y112,'DB BS'!Y113,'DB BS'!Y116,'DB BS'!Y119,'DBLP BS'!Y35,'DBRN BS'!Y51,'DBW BS'!Y37)</f>
        <v>116936.32000000001</v>
      </c>
      <c r="AA52" s="15">
        <f>SUM('DB BS'!Z112,'DB BS'!Z113,'DB BS'!Z116,'DB BS'!Z119,'DBLP BS'!Z35,'DBRN BS'!Z51,'DBW BS'!Z37)</f>
        <v>116936.32000000001</v>
      </c>
      <c r="AB52" s="15">
        <f>SUM('DB BS'!AA112,'DB BS'!AA113,'DB BS'!AA116,'DB BS'!AA119,'DBLP BS'!AA35,'DBRN BS'!AA51,'DBW BS'!AA37)</f>
        <v>116936.32000000001</v>
      </c>
      <c r="AC52" s="15">
        <f>SUM('DB BS'!AB112,'DB BS'!AB113,'DB BS'!AB116,'DB BS'!AB119,'DBLP BS'!AB35,'DBRN BS'!AB51,'DBW BS'!AB37)</f>
        <v>116936.32000000001</v>
      </c>
      <c r="AD52" s="15">
        <f>SUM('DB BS'!AC112,'DB BS'!AC113,'DB BS'!AC116,'DB BS'!AC119,'DBLP BS'!AC35,'DBRN BS'!AC51,'DBW BS'!AC37)</f>
        <v>116936.32000000001</v>
      </c>
      <c r="AE52" s="15">
        <f>SUM('DB BS'!AD112,'DB BS'!AD113,'DB BS'!AD116,'DB BS'!AD119,'DBLP BS'!AD35,'DBRN BS'!AD51,'DBW BS'!AD37)</f>
        <v>116936.32000000001</v>
      </c>
      <c r="AF52" s="15">
        <f>SUM('DB BS'!AE112,'DB BS'!AE113,'DB BS'!AE116,'DB BS'!AE119,'DBLP BS'!AE35,'DBRN BS'!AE51,'DBW BS'!AE37)</f>
        <v>116936.32000000001</v>
      </c>
      <c r="AG52" s="15">
        <f>SUM('DB BS'!AF112,'DB BS'!AF113,'DB BS'!AF116,'DB BS'!AF119,'DBLP BS'!AF35,'DBRN BS'!AF51,'DBW BS'!AF37)</f>
        <v>140936.32000000001</v>
      </c>
      <c r="AI52" s="15">
        <f t="shared" ref="AI52:AI59" si="15">O52</f>
        <v>103575.82</v>
      </c>
      <c r="AJ52" s="15">
        <f t="shared" ref="AJ52:AJ59" si="16">AA52</f>
        <v>116936.32000000001</v>
      </c>
      <c r="AK52" s="15">
        <f t="shared" ref="AK52:AK59" si="17">AG52</f>
        <v>140936.32000000001</v>
      </c>
    </row>
    <row r="53" spans="2:37" x14ac:dyDescent="0.25">
      <c r="B53" s="42" t="s">
        <v>125</v>
      </c>
      <c r="C53" s="25">
        <v>30002</v>
      </c>
      <c r="D53" s="15">
        <f>SUM('DB BS'!C114,'DBLP BS'!C34,'DBRN BS'!C50,'DBW BS'!C36,'DBWFB BS'!C47)</f>
        <v>-24612.54</v>
      </c>
      <c r="E53" s="15">
        <f>SUM('DB BS'!D114,'DBLP BS'!D34,'DBRN BS'!D50,'DBW BS'!D36,'DBWFB BS'!D47)</f>
        <v>-27094.82</v>
      </c>
      <c r="F53" s="15">
        <f>SUM('DB BS'!E114,'DBLP BS'!E34,'DBRN BS'!E50,'DBW BS'!E36,'DBWFB BS'!E47)</f>
        <v>-28893.95</v>
      </c>
      <c r="G53" s="15">
        <f>SUM('DB BS'!F114,'DBLP BS'!F34,'DBRN BS'!F50,'DBW BS'!F36,'DBWFB BS'!F47)</f>
        <v>-33847.919999999998</v>
      </c>
      <c r="H53" s="15">
        <f>SUM('DB BS'!G114,'DBLP BS'!G34,'DBRN BS'!G50,'DBW BS'!G36,'DBWFB BS'!G47)</f>
        <v>-34499.040000000001</v>
      </c>
      <c r="I53" s="15">
        <f>SUM('DB BS'!H114,'DBLP BS'!H34,'DBRN BS'!H50,'DBW BS'!H36,'DBWFB BS'!H47)</f>
        <v>-35265.949999999997</v>
      </c>
      <c r="J53" s="15">
        <f>SUM('DB BS'!I114,'DBLP BS'!I34,'DBRN BS'!I50,'DBW BS'!I36,'DBWFB BS'!I47)</f>
        <v>-38245.729999999996</v>
      </c>
      <c r="K53" s="15">
        <f>SUM('DB BS'!J114,'DBLP BS'!J34,'DBRN BS'!J50,'DBW BS'!J36,'DBWFB BS'!J47)</f>
        <v>-38962.199999999997</v>
      </c>
      <c r="L53" s="15">
        <f>SUM('DB BS'!K114,'DBLP BS'!K34,'DBRN BS'!K50,'DBW BS'!K36,'DBWFB BS'!K47)</f>
        <v>-47587.98</v>
      </c>
      <c r="M53" s="15">
        <f>SUM('DB BS'!L114,'DBLP BS'!L34,'DBRN BS'!L50,'DBW BS'!L36,'DBWFB BS'!L47)</f>
        <v>-50258.55</v>
      </c>
      <c r="N53" s="15">
        <f>SUM('DB BS'!M114,'DBLP BS'!M34,'DBRN BS'!M50,'DBW BS'!M36,'DBWFB BS'!M47)</f>
        <v>-56602.06</v>
      </c>
      <c r="O53" s="15">
        <f>SUM('DB BS'!N114,'DBLP BS'!N34,'DBRN BS'!N50,'DBW BS'!N36,'DBWFB BS'!N47)</f>
        <v>-57954.75</v>
      </c>
      <c r="P53" s="15">
        <f>SUM('DB BS'!O114,'DBLP BS'!O34,'DBRN BS'!O50,'DBW BS'!O36,'DBWFB BS'!O47)</f>
        <v>-58423.75</v>
      </c>
      <c r="Q53" s="15">
        <f>SUM('DB BS'!P114,'DBLP BS'!P34,'DBRN BS'!P50,'DBW BS'!P36,'DBWFB BS'!P47)</f>
        <v>-58488.75</v>
      </c>
      <c r="R53" s="15">
        <f>SUM('DB BS'!Q114,'DBLP BS'!Q34,'DBRN BS'!Q50,'DBW BS'!Q36,'DBWFB BS'!Q47)</f>
        <v>-58897.919999999998</v>
      </c>
      <c r="S53" s="15">
        <f>SUM('DB BS'!R114,'DBLP BS'!R34,'DBRN BS'!R50,'DBW BS'!R36,'DBWFB BS'!R47)</f>
        <v>-59944.66</v>
      </c>
      <c r="T53" s="15">
        <f>SUM('DB BS'!S114,'DBLP BS'!S34,'DBRN BS'!S50,'DBW BS'!S36,'DBWFB BS'!S47)</f>
        <v>-62324.05</v>
      </c>
      <c r="U53" s="15">
        <f>SUM('DB BS'!T114,'DBLP BS'!T34,'DBRN BS'!T50,'DBW BS'!T36,'DBWFB BS'!T47)</f>
        <v>-67289.709999999992</v>
      </c>
      <c r="V53" s="15">
        <f>SUM('DB BS'!U114,'DBLP BS'!U34,'DBRN BS'!U50,'DBW BS'!U36,'DBWFB BS'!U47)</f>
        <v>-69399.45</v>
      </c>
      <c r="W53" s="15">
        <f>SUM('DB BS'!V114,'DBLP BS'!V34,'DBRN BS'!V50,'DBW BS'!V36,'DBWFB BS'!V47)</f>
        <v>-70495.05</v>
      </c>
      <c r="X53" s="15">
        <f>SUM('DB BS'!W114,'DBLP BS'!W34,'DBRN BS'!W50,'DBW BS'!W36,'DBWFB BS'!W47)</f>
        <v>-71729.37</v>
      </c>
      <c r="Y53" s="15">
        <f>SUM('DB BS'!X114,'DBLP BS'!X34,'DBRN BS'!X50,'DBW BS'!X36,'DBWFB BS'!X47)</f>
        <v>-90293.42</v>
      </c>
      <c r="Z53" s="15">
        <f>SUM('DB BS'!Y114,'DBLP BS'!Y34,'DBRN BS'!Y50,'DBW BS'!Y36,'DBWFB BS'!Y47)</f>
        <v>-90711.5</v>
      </c>
      <c r="AA53" s="15">
        <f>SUM('DB BS'!Z114,'DBLP BS'!Z34,'DBRN BS'!Z50,'DBW BS'!Z36,'DBWFB BS'!Z47)</f>
        <v>-92769.39</v>
      </c>
      <c r="AB53" s="15">
        <f>SUM('DB BS'!AA114,'DBLP BS'!AA34,'DBRN BS'!AA50,'DBW BS'!AA36,'DBWFB BS'!AA47)</f>
        <v>-109188.95</v>
      </c>
      <c r="AC53" s="15">
        <f>SUM('DB BS'!AB114,'DBLP BS'!AB34,'DBRN BS'!AB50,'DBW BS'!AB36,'DBWFB BS'!AB47)</f>
        <v>-108528.88</v>
      </c>
      <c r="AD53" s="15">
        <f>SUM('DB BS'!AC114,'DBLP BS'!AC34,'DBRN BS'!AC50,'DBW BS'!AC36,'DBWFB BS'!AC47)</f>
        <v>-125180.88</v>
      </c>
      <c r="AE53" s="15">
        <f>SUM('DB BS'!AD114,'DBLP BS'!AD34,'DBRN BS'!AD50,'DBW BS'!AD36,'DBWFB BS'!AD47)</f>
        <v>-143481.88</v>
      </c>
      <c r="AF53" s="15">
        <f>SUM('DB BS'!AE114,'DBLP BS'!AE34,'DBRN BS'!AE50,'DBW BS'!AE36,'DBWFB BS'!AE47)</f>
        <v>-159219.88</v>
      </c>
      <c r="AG53" s="15">
        <f>SUM('DB BS'!AF114,'DBLP BS'!AF34,'DBRN BS'!AF50,'DBW BS'!AF36,'DBWFB BS'!AF47)</f>
        <v>-144475.88</v>
      </c>
      <c r="AI53" s="15">
        <f t="shared" si="15"/>
        <v>-57954.75</v>
      </c>
      <c r="AJ53" s="15">
        <f t="shared" si="16"/>
        <v>-92769.39</v>
      </c>
      <c r="AK53" s="15">
        <f t="shared" si="17"/>
        <v>-144475.88</v>
      </c>
    </row>
    <row r="54" spans="2:37" x14ac:dyDescent="0.25">
      <c r="B54" s="42" t="s">
        <v>126</v>
      </c>
      <c r="C54" s="25">
        <v>30003</v>
      </c>
      <c r="D54" s="15">
        <f>SUM('DB BS'!C115,'DB BS'!C120)</f>
        <v>35348.289999999994</v>
      </c>
      <c r="E54" s="15">
        <f>SUM('DB BS'!D115,'DB BS'!D120)</f>
        <v>31721.37999999999</v>
      </c>
      <c r="F54" s="15">
        <f>SUM('DB BS'!E115,'DB BS'!E120)</f>
        <v>31721.37999999999</v>
      </c>
      <c r="G54" s="15">
        <f>SUM('DB BS'!F115,'DB BS'!F120)</f>
        <v>31721.37999999999</v>
      </c>
      <c r="H54" s="15">
        <f>SUM('DB BS'!G115,'DB BS'!G120)</f>
        <v>33721.37999999999</v>
      </c>
      <c r="I54" s="15">
        <f>SUM('DB BS'!H115,'DB BS'!H120)</f>
        <v>33721.37999999999</v>
      </c>
      <c r="J54" s="15">
        <f>SUM('DB BS'!I115,'DB BS'!I120)</f>
        <v>34471.37999999999</v>
      </c>
      <c r="K54" s="15">
        <f>SUM('DB BS'!J115,'DB BS'!J120)</f>
        <v>36471.37999999999</v>
      </c>
      <c r="L54" s="15">
        <f>SUM('DB BS'!K115,'DB BS'!K120)</f>
        <v>36471.37999999999</v>
      </c>
      <c r="M54" s="15">
        <f>SUM('DB BS'!L115,'DB BS'!L120)</f>
        <v>38471.37999999999</v>
      </c>
      <c r="N54" s="15">
        <f>SUM('DB BS'!M115,'DB BS'!M120)</f>
        <v>41471.37999999999</v>
      </c>
      <c r="O54" s="15">
        <f>SUM('DB BS'!N115,'DB BS'!N120)</f>
        <v>58471.37999999999</v>
      </c>
      <c r="P54" s="15">
        <f>SUM('DB BS'!O115,'DB BS'!O120)</f>
        <v>-70074.19</v>
      </c>
      <c r="Q54" s="15">
        <f>SUM('DB BS'!P115,'DB BS'!P120)</f>
        <v>-70074.19</v>
      </c>
      <c r="R54" s="15">
        <f>SUM('DB BS'!Q115,'DB BS'!Q120)</f>
        <v>-72162.19</v>
      </c>
      <c r="S54" s="15">
        <f>SUM('DB BS'!R115,'DB BS'!R120)</f>
        <v>-75162.19</v>
      </c>
      <c r="T54" s="15">
        <f>SUM('DB BS'!S115,'DB BS'!S120)</f>
        <v>-75162.19</v>
      </c>
      <c r="U54" s="15">
        <f>SUM('DB BS'!T115,'DB BS'!T120)</f>
        <v>-75162.19</v>
      </c>
      <c r="V54" s="15">
        <f>SUM('DB BS'!U115,'DB BS'!U120)</f>
        <v>-75162.19</v>
      </c>
      <c r="W54" s="15">
        <f>SUM('DB BS'!V115,'DB BS'!V120)</f>
        <v>-75162.19</v>
      </c>
      <c r="X54" s="15">
        <f>SUM('DB BS'!W115,'DB BS'!W120)</f>
        <v>-75162.19</v>
      </c>
      <c r="Y54" s="15">
        <f>SUM('DB BS'!X115,'DB BS'!X120)</f>
        <v>-75162.19</v>
      </c>
      <c r="Z54" s="15">
        <f>SUM('DB BS'!Y115,'DB BS'!Y120)</f>
        <v>-75162.19</v>
      </c>
      <c r="AA54" s="15">
        <f>SUM('DB BS'!Z115,'DB BS'!Z120)</f>
        <v>-75162.19</v>
      </c>
      <c r="AB54" s="15">
        <f>SUM('DB BS'!AA115,'DB BS'!AA120)</f>
        <v>191527.91</v>
      </c>
      <c r="AC54" s="15">
        <f>SUM('DB BS'!AB115,'DB BS'!AB120)</f>
        <v>191527.91</v>
      </c>
      <c r="AD54" s="15">
        <f>SUM('DB BS'!AC115,'DB BS'!AC120)</f>
        <v>191527.91</v>
      </c>
      <c r="AE54" s="15">
        <f>SUM('DB BS'!AD115,'DB BS'!AD120)</f>
        <v>191527.91</v>
      </c>
      <c r="AF54" s="15">
        <f>SUM('DB BS'!AE115,'DB BS'!AE120)</f>
        <v>191527.91</v>
      </c>
      <c r="AG54" s="15">
        <f>SUM('DB BS'!AF115,'DB BS'!AF120)</f>
        <v>191527.91</v>
      </c>
      <c r="AI54" s="15">
        <f t="shared" si="15"/>
        <v>58471.37999999999</v>
      </c>
      <c r="AJ54" s="15">
        <f t="shared" si="16"/>
        <v>-75162.19</v>
      </c>
      <c r="AK54" s="15">
        <f t="shared" si="17"/>
        <v>191527.91</v>
      </c>
    </row>
    <row r="55" spans="2:37" x14ac:dyDescent="0.25">
      <c r="B55" s="42" t="s">
        <v>127</v>
      </c>
      <c r="C55" s="25">
        <v>30004</v>
      </c>
      <c r="D55" s="15">
        <f>SUM('DB BS'!C118)</f>
        <v>-15811.37</v>
      </c>
      <c r="E55" s="15">
        <f>SUM('DB BS'!D118)</f>
        <v>-47874.99</v>
      </c>
      <c r="F55" s="15">
        <f>SUM('DB BS'!E118)</f>
        <v>-47874.99</v>
      </c>
      <c r="G55" s="15">
        <f>SUM('DB BS'!F118)</f>
        <v>-47874.99</v>
      </c>
      <c r="H55" s="15">
        <f>SUM('DB BS'!G118)</f>
        <v>-47874.99</v>
      </c>
      <c r="I55" s="15">
        <f>SUM('DB BS'!H118)</f>
        <v>-47874.99</v>
      </c>
      <c r="J55" s="15">
        <f>SUM('DB BS'!I118)</f>
        <v>-47874.99</v>
      </c>
      <c r="K55" s="15">
        <f>SUM('DB BS'!J118)</f>
        <v>-47874.99</v>
      </c>
      <c r="L55" s="15">
        <f>SUM('DB BS'!K118)</f>
        <v>-47874.99</v>
      </c>
      <c r="M55" s="15">
        <f>SUM('DB BS'!L118)</f>
        <v>-47874.99</v>
      </c>
      <c r="N55" s="15">
        <f>SUM('DB BS'!M118)</f>
        <v>-47874.99</v>
      </c>
      <c r="O55" s="15">
        <f>SUM('DB BS'!N118)</f>
        <v>-47874.99</v>
      </c>
      <c r="P55" s="15">
        <f>SUM('DB BS'!O118)</f>
        <v>-47874.99</v>
      </c>
      <c r="Q55" s="15">
        <f>SUM('DB BS'!P118)</f>
        <v>-47874.99</v>
      </c>
      <c r="R55" s="15">
        <f>SUM('DB BS'!Q118)</f>
        <v>-108909.11</v>
      </c>
      <c r="S55" s="15">
        <f>SUM('DB BS'!R118)</f>
        <v>-170246.02</v>
      </c>
      <c r="T55" s="15">
        <f>SUM('DB BS'!S118)</f>
        <v>-170246.02</v>
      </c>
      <c r="U55" s="15">
        <f>SUM('DB BS'!T118)</f>
        <v>-170246.02</v>
      </c>
      <c r="V55" s="15">
        <f>SUM('DB BS'!U118)</f>
        <v>-170246.02</v>
      </c>
      <c r="W55" s="15">
        <f>SUM('DB BS'!V118)</f>
        <v>-170246.02</v>
      </c>
      <c r="X55" s="15">
        <f>SUM('DB BS'!W118)</f>
        <v>-170246.02</v>
      </c>
      <c r="Y55" s="15">
        <f>SUM('DB BS'!X118)</f>
        <v>-170246.02</v>
      </c>
      <c r="Z55" s="15">
        <f>SUM('DB BS'!Y118)</f>
        <v>-170246.02</v>
      </c>
      <c r="AA55" s="15">
        <f>SUM('DB BS'!Z118)</f>
        <v>-170246.02</v>
      </c>
      <c r="AB55" s="15">
        <f>SUM('DB BS'!AA118)</f>
        <v>-170246.02</v>
      </c>
      <c r="AC55" s="15">
        <f>SUM('DB BS'!AB118)</f>
        <v>-170246.02</v>
      </c>
      <c r="AD55" s="15">
        <f>SUM('DB BS'!AC118)</f>
        <v>-170246.02</v>
      </c>
      <c r="AE55" s="15">
        <f>SUM('DB BS'!AD118)</f>
        <v>-170246.02</v>
      </c>
      <c r="AF55" s="15">
        <f>SUM('DB BS'!AE118)</f>
        <v>-170246.02</v>
      </c>
      <c r="AG55" s="15">
        <f>SUM('DB BS'!AF118)</f>
        <v>-170246.02</v>
      </c>
      <c r="AI55" s="15">
        <f t="shared" si="15"/>
        <v>-47874.99</v>
      </c>
      <c r="AJ55" s="15">
        <f t="shared" si="16"/>
        <v>-170246.02</v>
      </c>
      <c r="AK55" s="15">
        <f t="shared" si="17"/>
        <v>-170246.02</v>
      </c>
    </row>
    <row r="56" spans="2:37" x14ac:dyDescent="0.25">
      <c r="B56" s="42" t="s">
        <v>128</v>
      </c>
      <c r="C56" s="25">
        <v>30005</v>
      </c>
      <c r="D56" s="15">
        <f>SUM('DB BS'!C121,'DBLP BS'!C37,'DBRN BS'!C53,'DBW BS'!C39,'DBWFB BS'!C49)</f>
        <v>-52689.790000000008</v>
      </c>
      <c r="E56" s="15">
        <f>SUM('DB BS'!D121,'DBLP BS'!D37,'DBRN BS'!D53,'DBW BS'!D39,'DBWFB BS'!D49)</f>
        <v>-25868.48999999998</v>
      </c>
      <c r="F56" s="15">
        <f>SUM('DB BS'!E121,'DBLP BS'!E37,'DBRN BS'!E53,'DBW BS'!E39,'DBWFB BS'!E49)</f>
        <v>-62212.550000000017</v>
      </c>
      <c r="G56" s="15">
        <f>SUM('DB BS'!F121,'DBLP BS'!F37,'DBRN BS'!F53,'DBW BS'!F39,'DBWFB BS'!F49)</f>
        <v>-183.32000000001062</v>
      </c>
      <c r="H56" s="15">
        <f>SUM('DB BS'!G121,'DBLP BS'!G37,'DBRN BS'!G53,'DBW BS'!G39,'DBWFB BS'!G49)</f>
        <v>77469.829999999987</v>
      </c>
      <c r="I56" s="15">
        <f>SUM('DB BS'!H121,'DBLP BS'!H37,'DBRN BS'!H53,'DBW BS'!H39,'DBWFB BS'!H49)</f>
        <v>144993.77000000002</v>
      </c>
      <c r="J56" s="15">
        <f>SUM('DB BS'!I121,'DBLP BS'!I37,'DBRN BS'!I53,'DBW BS'!I39,'DBWFB BS'!I49)</f>
        <v>184329.78999999998</v>
      </c>
      <c r="K56" s="15">
        <f>SUM('DB BS'!J121,'DBLP BS'!J37,'DBRN BS'!J53,'DBW BS'!J39,'DBWFB BS'!J49)</f>
        <v>208530.15</v>
      </c>
      <c r="L56" s="15">
        <f>SUM('DB BS'!K121,'DBLP BS'!K37,'DBRN BS'!K53,'DBW BS'!K39,'DBWFB BS'!K49)</f>
        <v>270786.75</v>
      </c>
      <c r="M56" s="15">
        <f>SUM('DB BS'!L121,'DBLP BS'!L37,'DBRN BS'!L53,'DBW BS'!L39,'DBWFB BS'!L49)</f>
        <v>332874.36</v>
      </c>
      <c r="N56" s="15">
        <f>SUM('DB BS'!M121,'DBLP BS'!M37,'DBRN BS'!M53,'DBW BS'!M39,'DBWFB BS'!M49)</f>
        <v>367829.61000000004</v>
      </c>
      <c r="O56" s="15">
        <f>SUM('DB BS'!N121,'DBLP BS'!N37,'DBRN BS'!N53,'DBW BS'!N39,'DBWFB BS'!N49)</f>
        <v>-30838.950000000026</v>
      </c>
      <c r="P56" s="15">
        <f>SUM('DB BS'!O121,'DBLP BS'!O37,'DBRN BS'!O53,'DBW BS'!O39,'DBWFB BS'!O49)</f>
        <v>-134013.20000000001</v>
      </c>
      <c r="Q56" s="15">
        <f>SUM('DB BS'!P121,'DBLP BS'!P37,'DBRN BS'!P53,'DBW BS'!P39,'DBWFB BS'!P49)</f>
        <v>-168156.21</v>
      </c>
      <c r="R56" s="15">
        <f>SUM('DB BS'!Q121,'DBLP BS'!Q37,'DBRN BS'!Q53,'DBW BS'!Q39,'DBWFB BS'!Q49)</f>
        <v>-35206.129999999997</v>
      </c>
      <c r="S56" s="15">
        <f>SUM('DB BS'!R121,'DBLP BS'!R37,'DBRN BS'!R53,'DBW BS'!R39,'DBWFB BS'!R49)</f>
        <v>100565.68000000002</v>
      </c>
      <c r="T56" s="15">
        <f>SUM('DB BS'!S121,'DBLP BS'!S37,'DBRN BS'!S53,'DBW BS'!S39,'DBWFB BS'!S49)</f>
        <v>213891.88999999996</v>
      </c>
      <c r="U56" s="15">
        <f>SUM('DB BS'!T121,'DBLP BS'!T37,'DBRN BS'!T53,'DBW BS'!T39,'DBWFB BS'!T49)</f>
        <v>281595.68</v>
      </c>
      <c r="V56" s="15">
        <f>SUM('DB BS'!U121,'DBLP BS'!U37,'DBRN BS'!U53,'DBW BS'!U39,'DBWFB BS'!U49)</f>
        <v>442517.15</v>
      </c>
      <c r="W56" s="15">
        <f>SUM('DB BS'!V121,'DBLP BS'!V37,'DBRN BS'!V53,'DBW BS'!V39,'DBWFB BS'!V49)</f>
        <v>425675.06</v>
      </c>
      <c r="X56" s="15">
        <f>SUM('DB BS'!W121,'DBLP BS'!W37,'DBRN BS'!W53,'DBW BS'!W39,'DBWFB BS'!W49)</f>
        <v>473825.92</v>
      </c>
      <c r="Y56" s="15">
        <f>SUM('DB BS'!X121,'DBLP BS'!X37,'DBRN BS'!X53,'DBW BS'!X39,'DBWFB BS'!X49)</f>
        <v>504105.02</v>
      </c>
      <c r="Z56" s="15">
        <f>SUM('DB BS'!Y121,'DBLP BS'!Y37,'DBRN BS'!Y53,'DBW BS'!Y39,'DBWFB BS'!Y49)</f>
        <v>560120.63</v>
      </c>
      <c r="AA56" s="15">
        <f>SUM('DB BS'!Z121,'DBLP BS'!Z37,'DBRN BS'!Z53,'DBW BS'!Z39,'DBWFB BS'!Z49)</f>
        <v>552298.56999999995</v>
      </c>
      <c r="AB56" s="15">
        <f>SUM('DB BS'!AA121,'DBLP BS'!AA37,'DBRN BS'!AA53,'DBW BS'!AA39,'DBWFB BS'!AA49)</f>
        <v>-69684.33</v>
      </c>
      <c r="AC56" s="15">
        <f>SUM('DB BS'!AB121,'DBLP BS'!AB37,'DBRN BS'!AB53,'DBW BS'!AB39,'DBWFB BS'!AB49)</f>
        <v>-64949.81</v>
      </c>
      <c r="AD56" s="15">
        <f>SUM('DB BS'!AC121,'DBLP BS'!AC37,'DBRN BS'!AC53,'DBW BS'!AC39,'DBWFB BS'!AC49)</f>
        <v>-33064.449999999997</v>
      </c>
      <c r="AE56" s="15">
        <f>SUM('DB BS'!AD121,'DBLP BS'!AD37,'DBRN BS'!AD53,'DBW BS'!AD39,'DBWFB BS'!AD49)</f>
        <v>10430.969999999987</v>
      </c>
      <c r="AF56" s="15">
        <f>SUM('DB BS'!AE121,'DBLP BS'!AE37,'DBRN BS'!AE53,'DBW BS'!AE39,'DBWFB BS'!AE49)</f>
        <v>132909.18000000002</v>
      </c>
      <c r="AG56" s="15">
        <f>SUM('DB BS'!AF121,'DBLP BS'!AF37,'DBRN BS'!AF53,'DBW BS'!AF39,'DBWFB BS'!AF49)</f>
        <v>199338.94</v>
      </c>
      <c r="AI56" s="15">
        <f t="shared" si="15"/>
        <v>-30838.950000000026</v>
      </c>
      <c r="AJ56" s="15">
        <f t="shared" si="16"/>
        <v>552298.56999999995</v>
      </c>
      <c r="AK56" s="15">
        <f t="shared" si="17"/>
        <v>199338.94</v>
      </c>
    </row>
    <row r="57" spans="2:37" x14ac:dyDescent="0.25">
      <c r="B57" s="43" t="s">
        <v>129</v>
      </c>
      <c r="C57" s="44">
        <v>30006</v>
      </c>
      <c r="D57" s="38">
        <f>SUM('DBLP BS'!C36,'DBRN BS'!C52,'DBW BS'!C38,'DBWFB BS'!C48)</f>
        <v>-166481.53999999998</v>
      </c>
      <c r="E57" s="38">
        <f>SUM('DBLP BS'!D36,'DBRN BS'!D52,'DBW BS'!D38,'DBWFB BS'!D48)</f>
        <v>-166481.53999999998</v>
      </c>
      <c r="F57" s="38">
        <f>SUM('DBLP BS'!E36,'DBRN BS'!E52,'DBW BS'!E38,'DBWFB BS'!E48)</f>
        <v>-166481.53999999998</v>
      </c>
      <c r="G57" s="38">
        <f>SUM('DBLP BS'!F36,'DBRN BS'!F52,'DBW BS'!F38,'DBWFB BS'!F48)</f>
        <v>-166481.53999999998</v>
      </c>
      <c r="H57" s="38">
        <f>SUM('DBLP BS'!G36,'DBRN BS'!G52,'DBW BS'!G38,'DBWFB BS'!G48)</f>
        <v>-166481.53999999998</v>
      </c>
      <c r="I57" s="38">
        <f>SUM('DBLP BS'!H36,'DBRN BS'!H52,'DBW BS'!H38,'DBWFB BS'!H48)</f>
        <v>-166481.53999999998</v>
      </c>
      <c r="J57" s="38">
        <f>SUM('DBLP BS'!I36,'DBRN BS'!I52,'DBW BS'!I38,'DBWFB BS'!I48)</f>
        <v>-166481.53999999998</v>
      </c>
      <c r="K57" s="38">
        <f>SUM('DBLP BS'!J36,'DBRN BS'!J52,'DBW BS'!J38,'DBWFB BS'!J48)</f>
        <v>-166481.53999999998</v>
      </c>
      <c r="L57" s="38">
        <f>SUM('DBLP BS'!K36,'DBRN BS'!K52,'DBW BS'!K38,'DBWFB BS'!K48)</f>
        <v>-166481.53999999998</v>
      </c>
      <c r="M57" s="38">
        <f>SUM('DBLP BS'!L36,'DBRN BS'!L52,'DBW BS'!L38,'DBWFB BS'!L48)</f>
        <v>-166481.53999999998</v>
      </c>
      <c r="N57" s="38">
        <f>SUM('DBLP BS'!M36,'DBRN BS'!M52,'DBW BS'!M38,'DBWFB BS'!M48)</f>
        <v>-166481.53999999998</v>
      </c>
      <c r="O57" s="38">
        <f>SUM('DBLP BS'!N36,'DBRN BS'!N52,'DBW BS'!N38,'DBWFB BS'!N48)</f>
        <v>-166481.53999999998</v>
      </c>
      <c r="P57" s="38">
        <f>SUM('DBLP BS'!O36,'DBRN BS'!O52,'DBW BS'!O38,'DBWFB BS'!O48)</f>
        <v>-68774.920000000042</v>
      </c>
      <c r="Q57" s="38">
        <f>SUM('DBLP BS'!P36,'DBRN BS'!P52,'DBW BS'!P38,'DBWFB BS'!P48)</f>
        <v>-68774.920000000042</v>
      </c>
      <c r="R57" s="38">
        <f>SUM('DBLP BS'!Q36,'DBRN BS'!Q52,'DBW BS'!Q38,'DBWFB BS'!Q48)</f>
        <v>-68774.920000000042</v>
      </c>
      <c r="S57" s="38">
        <f>SUM('DBLP BS'!R36,'DBRN BS'!R52,'DBW BS'!R38,'DBWFB BS'!R48)</f>
        <v>-68774.920000000042</v>
      </c>
      <c r="T57" s="38">
        <f>SUM('DBLP BS'!S36,'DBRN BS'!S52,'DBW BS'!S38,'DBWFB BS'!S48)</f>
        <v>-68774.920000000042</v>
      </c>
      <c r="U57" s="38">
        <f>SUM('DBLP BS'!T36,'DBRN BS'!T52,'DBW BS'!T38,'DBWFB BS'!T48)</f>
        <v>-68774.920000000042</v>
      </c>
      <c r="V57" s="38">
        <f>SUM('DBLP BS'!U36,'DBRN BS'!U52,'DBW BS'!U38,'DBWFB BS'!U48)</f>
        <v>-68774.920000000042</v>
      </c>
      <c r="W57" s="38">
        <f>SUM('DBLP BS'!V36,'DBRN BS'!V52,'DBW BS'!V38,'DBWFB BS'!V48)</f>
        <v>-68774.920000000042</v>
      </c>
      <c r="X57" s="38">
        <f>SUM('DBLP BS'!W36,'DBRN BS'!W52,'DBW BS'!W38,'DBWFB BS'!W48)</f>
        <v>-68774.920000000042</v>
      </c>
      <c r="Y57" s="38">
        <f>SUM('DBLP BS'!X36,'DBRN BS'!X52,'DBW BS'!X38,'DBWFB BS'!X48)</f>
        <v>-68774.920000000042</v>
      </c>
      <c r="Z57" s="38">
        <f>SUM('DBLP BS'!Y36,'DBRN BS'!Y52,'DBW BS'!Y38,'DBWFB BS'!Y48)</f>
        <v>-68774.920000000042</v>
      </c>
      <c r="AA57" s="38">
        <f>SUM('DBLP BS'!Z36,'DBRN BS'!Z52,'DBW BS'!Z38,'DBWFB BS'!Z48)</f>
        <v>-68774.920000000042</v>
      </c>
      <c r="AB57" s="38">
        <f>SUM('DBLP BS'!AA36,'DBRN BS'!AA52,'DBW BS'!AA38,'DBWFB BS'!AA48)</f>
        <v>216833.54999999993</v>
      </c>
      <c r="AC57" s="38">
        <f>SUM('DBLP BS'!AB36,'DBRN BS'!AB52,'DBW BS'!AB38,'DBWFB BS'!AB48)</f>
        <v>216833.54999999993</v>
      </c>
      <c r="AD57" s="38">
        <f>SUM('DBLP BS'!AC36,'DBRN BS'!AC52,'DBW BS'!AC38,'DBWFB BS'!AC48)</f>
        <v>216833.54999999993</v>
      </c>
      <c r="AE57" s="38">
        <f>SUM('DBLP BS'!AD36,'DBRN BS'!AD52,'DBW BS'!AD38,'DBWFB BS'!AD48)</f>
        <v>216833.54999999993</v>
      </c>
      <c r="AF57" s="38">
        <f>SUM('DBLP BS'!AE36,'DBRN BS'!AE52,'DBW BS'!AE38,'DBWFB BS'!AE48)</f>
        <v>216833.54999999993</v>
      </c>
      <c r="AG57" s="38">
        <f>SUM('DBLP BS'!AF36,'DBRN BS'!AF52,'DBW BS'!AF38,'DBWFB BS'!AF48)</f>
        <v>216833.54999999993</v>
      </c>
      <c r="AI57" s="38">
        <f t="shared" si="15"/>
        <v>-166481.53999999998</v>
      </c>
      <c r="AJ57" s="38">
        <f t="shared" si="16"/>
        <v>-68774.920000000042</v>
      </c>
      <c r="AK57" s="38">
        <f t="shared" si="17"/>
        <v>216833.54999999993</v>
      </c>
    </row>
    <row r="58" spans="2:37" ht="15.75" thickBot="1" x14ac:dyDescent="0.3">
      <c r="B58" s="39" t="s">
        <v>130</v>
      </c>
      <c r="C58" s="45"/>
      <c r="D58" s="40">
        <f t="shared" ref="D58:AG58" si="18">D52+D53+D54+D55+D56+D57</f>
        <v>-227920.32</v>
      </c>
      <c r="E58" s="40">
        <f t="shared" si="18"/>
        <v>-239733.81999999995</v>
      </c>
      <c r="F58" s="40">
        <f t="shared" si="18"/>
        <v>-277973.83</v>
      </c>
      <c r="G58" s="40">
        <f t="shared" si="18"/>
        <v>-220898.57</v>
      </c>
      <c r="H58" s="40">
        <f t="shared" si="18"/>
        <v>-141896.54</v>
      </c>
      <c r="I58" s="40">
        <f t="shared" si="18"/>
        <v>-75139.509999999966</v>
      </c>
      <c r="J58" s="40">
        <f t="shared" si="18"/>
        <v>-38033.270000000004</v>
      </c>
      <c r="K58" s="40">
        <f t="shared" si="18"/>
        <v>-12549.380000000005</v>
      </c>
      <c r="L58" s="40">
        <f t="shared" si="18"/>
        <v>41081.440000000002</v>
      </c>
      <c r="M58" s="40">
        <f t="shared" si="18"/>
        <v>102498.47999999998</v>
      </c>
      <c r="N58" s="40">
        <f t="shared" si="18"/>
        <v>134110.22000000003</v>
      </c>
      <c r="O58" s="40">
        <f t="shared" si="18"/>
        <v>-141103.03</v>
      </c>
      <c r="P58" s="40">
        <f t="shared" si="18"/>
        <v>-275585.23000000004</v>
      </c>
      <c r="Q58" s="40">
        <f t="shared" si="18"/>
        <v>-309793.24</v>
      </c>
      <c r="R58" s="40">
        <f t="shared" si="18"/>
        <v>-240374.45000000004</v>
      </c>
      <c r="S58" s="40">
        <f t="shared" si="18"/>
        <v>-169986.29</v>
      </c>
      <c r="T58" s="40">
        <f t="shared" si="18"/>
        <v>-59039.470000000088</v>
      </c>
      <c r="U58" s="40">
        <f t="shared" si="18"/>
        <v>3698.6599999999744</v>
      </c>
      <c r="V58" s="40">
        <f t="shared" si="18"/>
        <v>162510.39000000001</v>
      </c>
      <c r="W58" s="40">
        <f t="shared" si="18"/>
        <v>144572.69999999995</v>
      </c>
      <c r="X58" s="40">
        <f t="shared" si="18"/>
        <v>190849.73999999996</v>
      </c>
      <c r="Y58" s="40">
        <f t="shared" si="18"/>
        <v>216564.78999999998</v>
      </c>
      <c r="Z58" s="40">
        <f t="shared" si="18"/>
        <v>272162.31999999995</v>
      </c>
      <c r="AA58" s="40">
        <f t="shared" si="18"/>
        <v>262282.36999999994</v>
      </c>
      <c r="AB58" s="40">
        <f t="shared" si="18"/>
        <v>176178.47999999998</v>
      </c>
      <c r="AC58" s="40">
        <f t="shared" si="18"/>
        <v>181573.06999999995</v>
      </c>
      <c r="AD58" s="40">
        <f t="shared" si="18"/>
        <v>196806.42999999993</v>
      </c>
      <c r="AE58" s="40">
        <f t="shared" si="18"/>
        <v>222000.84999999992</v>
      </c>
      <c r="AF58" s="40">
        <f t="shared" si="18"/>
        <v>328741.05999999994</v>
      </c>
      <c r="AG58" s="40">
        <f t="shared" si="18"/>
        <v>433914.81999999995</v>
      </c>
      <c r="AI58" s="40">
        <f t="shared" si="15"/>
        <v>-141103.03</v>
      </c>
      <c r="AJ58" s="40">
        <f t="shared" si="16"/>
        <v>262282.36999999994</v>
      </c>
      <c r="AK58" s="40">
        <f t="shared" si="17"/>
        <v>433914.81999999995</v>
      </c>
    </row>
    <row r="59" spans="2:37" x14ac:dyDescent="0.25">
      <c r="B59" s="37" t="s">
        <v>131</v>
      </c>
      <c r="C59" s="18"/>
      <c r="D59" s="19">
        <f t="shared" ref="D59:AG59" si="19">D49+D58</f>
        <v>1505630.94</v>
      </c>
      <c r="E59" s="19">
        <f t="shared" si="19"/>
        <v>1525764.3599999999</v>
      </c>
      <c r="F59" s="19">
        <f t="shared" si="19"/>
        <v>1441470.45</v>
      </c>
      <c r="G59" s="19">
        <f t="shared" si="19"/>
        <v>1483188.9199999997</v>
      </c>
      <c r="H59" s="19">
        <f t="shared" si="19"/>
        <v>1535246.57</v>
      </c>
      <c r="I59" s="19">
        <f t="shared" si="19"/>
        <v>1587748.86</v>
      </c>
      <c r="J59" s="19">
        <f t="shared" si="19"/>
        <v>1617617.7799999998</v>
      </c>
      <c r="K59" s="19">
        <f t="shared" si="19"/>
        <v>1624954.83</v>
      </c>
      <c r="L59" s="19">
        <f t="shared" si="19"/>
        <v>1643923.7699999998</v>
      </c>
      <c r="M59" s="19">
        <f t="shared" si="19"/>
        <v>1670165.0699999998</v>
      </c>
      <c r="N59" s="19">
        <f t="shared" si="19"/>
        <v>1708901.79</v>
      </c>
      <c r="O59" s="19">
        <f t="shared" si="19"/>
        <v>1602674.92</v>
      </c>
      <c r="P59" s="19">
        <f t="shared" si="19"/>
        <v>1581144.63</v>
      </c>
      <c r="Q59" s="19">
        <f t="shared" si="19"/>
        <v>1558106.12</v>
      </c>
      <c r="R59" s="19">
        <f t="shared" si="19"/>
        <v>1707044.0299999998</v>
      </c>
      <c r="S59" s="19">
        <f t="shared" si="19"/>
        <v>1832630.73</v>
      </c>
      <c r="T59" s="19">
        <f t="shared" si="19"/>
        <v>1919050.9399999995</v>
      </c>
      <c r="U59" s="19">
        <f t="shared" si="19"/>
        <v>1975554.9699999997</v>
      </c>
      <c r="V59" s="19">
        <f t="shared" si="19"/>
        <v>2119508.7999999998</v>
      </c>
      <c r="W59" s="19">
        <f t="shared" si="19"/>
        <v>2094037.27</v>
      </c>
      <c r="X59" s="19">
        <f t="shared" si="19"/>
        <v>2197211.7299999995</v>
      </c>
      <c r="Y59" s="19">
        <f t="shared" si="19"/>
        <v>2187015.92</v>
      </c>
      <c r="Z59" s="19">
        <f t="shared" si="19"/>
        <v>2214275.4699999997</v>
      </c>
      <c r="AA59" s="19">
        <f t="shared" si="19"/>
        <v>2345671.1</v>
      </c>
      <c r="AB59" s="19">
        <f t="shared" si="19"/>
        <v>2181583.2400000002</v>
      </c>
      <c r="AC59" s="19">
        <f t="shared" si="19"/>
        <v>2154391.6599999997</v>
      </c>
      <c r="AD59" s="19">
        <f t="shared" si="19"/>
        <v>1955000.4799999997</v>
      </c>
      <c r="AE59" s="19">
        <f t="shared" si="19"/>
        <v>1996610.1199999999</v>
      </c>
      <c r="AF59" s="19">
        <f t="shared" si="19"/>
        <v>2057989.0499999998</v>
      </c>
      <c r="AG59" s="19">
        <f t="shared" si="19"/>
        <v>2314014.9299999997</v>
      </c>
      <c r="AI59" s="19">
        <f t="shared" si="15"/>
        <v>1602674.92</v>
      </c>
      <c r="AJ59" s="19">
        <f t="shared" si="16"/>
        <v>2345671.1</v>
      </c>
      <c r="AK59" s="19">
        <f t="shared" si="17"/>
        <v>2314014.9299999997</v>
      </c>
    </row>
    <row r="60" spans="2:37" x14ac:dyDescent="0.25">
      <c r="B60" s="36"/>
      <c r="C60" s="18"/>
    </row>
    <row r="61" spans="2:37" x14ac:dyDescent="0.25">
      <c r="B61" s="18"/>
      <c r="C61" s="18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</row>
  </sheetData>
  <mergeCells count="1">
    <mergeCell ref="B3:C6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B1:AL347"/>
  <sheetViews>
    <sheetView showGridLines="0" zoomScale="85" zoomScaleNormal="85" workbookViewId="0">
      <pane ySplit="5" topLeftCell="A6" activePane="bottomLeft" state="frozen"/>
      <selection pane="bottomLeft" activeCell="D44" sqref="D44"/>
    </sheetView>
  </sheetViews>
  <sheetFormatPr defaultColWidth="8.7109375" defaultRowHeight="15" x14ac:dyDescent="0.25"/>
  <cols>
    <col min="2" max="2" width="14" customWidth="1"/>
    <col min="3" max="3" width="8" customWidth="1"/>
    <col min="4" max="4" width="40" customWidth="1"/>
    <col min="5" max="5" width="20" customWidth="1"/>
    <col min="6" max="6" width="30" customWidth="1"/>
  </cols>
  <sheetData>
    <row r="1" spans="2:38" s="47" customFormat="1" x14ac:dyDescent="0.25">
      <c r="B1" s="46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</row>
    <row r="2" spans="2:38" s="57" customFormat="1" ht="21.75" thickBot="1" x14ac:dyDescent="0.4">
      <c r="B2" s="56" t="s">
        <v>409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</row>
    <row r="5" spans="2:38" x14ac:dyDescent="0.25">
      <c r="B5" s="1" t="s">
        <v>132</v>
      </c>
      <c r="C5" s="1" t="s">
        <v>133</v>
      </c>
      <c r="D5" s="1" t="s">
        <v>134</v>
      </c>
      <c r="E5" s="1" t="s">
        <v>135</v>
      </c>
      <c r="F5" s="1" t="s">
        <v>136</v>
      </c>
    </row>
    <row r="6" spans="2:38" x14ac:dyDescent="0.25">
      <c r="B6" s="65" t="s">
        <v>137</v>
      </c>
      <c r="C6" s="65"/>
      <c r="D6" s="65"/>
      <c r="E6" s="65"/>
      <c r="F6" s="65"/>
    </row>
    <row r="7" spans="2:38" x14ac:dyDescent="0.25">
      <c r="B7" s="2" t="s">
        <v>138</v>
      </c>
      <c r="C7" s="3">
        <v>5</v>
      </c>
      <c r="D7" s="4" t="s">
        <v>139</v>
      </c>
      <c r="E7" s="2" t="s">
        <v>140</v>
      </c>
      <c r="F7" s="4" t="s">
        <v>38</v>
      </c>
    </row>
    <row r="8" spans="2:38" x14ac:dyDescent="0.25">
      <c r="B8" s="5" t="s">
        <v>138</v>
      </c>
      <c r="C8" s="6">
        <v>6</v>
      </c>
      <c r="D8" s="7" t="s">
        <v>141</v>
      </c>
      <c r="E8" s="5" t="s">
        <v>140</v>
      </c>
      <c r="F8" s="7" t="s">
        <v>39</v>
      </c>
    </row>
    <row r="9" spans="2:38" x14ac:dyDescent="0.25">
      <c r="B9" s="2" t="s">
        <v>138</v>
      </c>
      <c r="C9" s="3">
        <v>7</v>
      </c>
      <c r="D9" s="4" t="s">
        <v>142</v>
      </c>
      <c r="E9" s="2" t="s">
        <v>140</v>
      </c>
      <c r="F9" s="4" t="s">
        <v>40</v>
      </c>
    </row>
    <row r="10" spans="2:38" x14ac:dyDescent="0.25">
      <c r="B10" s="5" t="s">
        <v>138</v>
      </c>
      <c r="C10" s="6">
        <v>8</v>
      </c>
      <c r="D10" s="7" t="s">
        <v>143</v>
      </c>
      <c r="E10" s="5" t="s">
        <v>140</v>
      </c>
      <c r="F10" s="7" t="s">
        <v>41</v>
      </c>
    </row>
    <row r="11" spans="2:38" x14ac:dyDescent="0.25">
      <c r="B11" s="2" t="s">
        <v>138</v>
      </c>
      <c r="C11" s="3">
        <v>9</v>
      </c>
      <c r="D11" s="4" t="s">
        <v>144</v>
      </c>
      <c r="E11" s="2" t="s">
        <v>140</v>
      </c>
      <c r="F11" s="4" t="s">
        <v>42</v>
      </c>
    </row>
    <row r="12" spans="2:38" x14ac:dyDescent="0.25">
      <c r="B12" s="5" t="s">
        <v>138</v>
      </c>
      <c r="C12" s="6">
        <v>10</v>
      </c>
      <c r="D12" s="7" t="s">
        <v>145</v>
      </c>
      <c r="E12" s="5" t="s">
        <v>140</v>
      </c>
      <c r="F12" s="7" t="s">
        <v>43</v>
      </c>
    </row>
    <row r="13" spans="2:38" x14ac:dyDescent="0.25">
      <c r="B13" s="2" t="s">
        <v>138</v>
      </c>
      <c r="C13" s="3">
        <v>11</v>
      </c>
      <c r="D13" s="4" t="s">
        <v>146</v>
      </c>
      <c r="E13" s="2" t="s">
        <v>140</v>
      </c>
      <c r="F13" s="4" t="s">
        <v>39</v>
      </c>
    </row>
    <row r="14" spans="2:38" x14ac:dyDescent="0.25">
      <c r="B14" s="5" t="s">
        <v>138</v>
      </c>
      <c r="C14" s="6">
        <v>14</v>
      </c>
      <c r="D14" s="7" t="s">
        <v>147</v>
      </c>
      <c r="E14" s="5" t="s">
        <v>148</v>
      </c>
      <c r="F14" s="7" t="s">
        <v>46</v>
      </c>
    </row>
    <row r="15" spans="2:38" x14ac:dyDescent="0.25">
      <c r="B15" s="2" t="s">
        <v>138</v>
      </c>
      <c r="C15" s="3">
        <v>15</v>
      </c>
      <c r="D15" s="4" t="s">
        <v>149</v>
      </c>
      <c r="E15" s="2" t="s">
        <v>148</v>
      </c>
      <c r="F15" s="4" t="s">
        <v>47</v>
      </c>
    </row>
    <row r="16" spans="2:38" x14ac:dyDescent="0.25">
      <c r="B16" s="5" t="s">
        <v>138</v>
      </c>
      <c r="C16" s="6">
        <v>16</v>
      </c>
      <c r="D16" s="7" t="s">
        <v>150</v>
      </c>
      <c r="E16" s="5" t="s">
        <v>148</v>
      </c>
      <c r="F16" s="7" t="s">
        <v>48</v>
      </c>
    </row>
    <row r="17" spans="2:6" x14ac:dyDescent="0.25">
      <c r="B17" s="2" t="s">
        <v>138</v>
      </c>
      <c r="C17" s="3">
        <v>17</v>
      </c>
      <c r="D17" s="4" t="s">
        <v>151</v>
      </c>
      <c r="E17" s="2" t="s">
        <v>148</v>
      </c>
      <c r="F17" s="4" t="s">
        <v>49</v>
      </c>
    </row>
    <row r="18" spans="2:6" x14ac:dyDescent="0.25">
      <c r="B18" s="5" t="s">
        <v>138</v>
      </c>
      <c r="C18" s="6">
        <v>18</v>
      </c>
      <c r="D18" s="7" t="s">
        <v>152</v>
      </c>
      <c r="E18" s="5" t="s">
        <v>148</v>
      </c>
      <c r="F18" s="7" t="s">
        <v>50</v>
      </c>
    </row>
    <row r="19" spans="2:6" x14ac:dyDescent="0.25">
      <c r="B19" s="2" t="s">
        <v>138</v>
      </c>
      <c r="C19" s="3">
        <v>19</v>
      </c>
      <c r="D19" s="4" t="s">
        <v>153</v>
      </c>
      <c r="E19" s="2" t="s">
        <v>148</v>
      </c>
      <c r="F19" s="4" t="s">
        <v>51</v>
      </c>
    </row>
    <row r="20" spans="2:6" x14ac:dyDescent="0.25">
      <c r="B20" s="5" t="s">
        <v>138</v>
      </c>
      <c r="C20" s="6">
        <v>20</v>
      </c>
      <c r="D20" s="7" t="s">
        <v>154</v>
      </c>
      <c r="E20" s="5" t="s">
        <v>148</v>
      </c>
      <c r="F20" s="7" t="s">
        <v>51</v>
      </c>
    </row>
    <row r="21" spans="2:6" x14ac:dyDescent="0.25">
      <c r="B21" s="2" t="s">
        <v>138</v>
      </c>
      <c r="C21" s="3">
        <v>21</v>
      </c>
      <c r="D21" s="4" t="s">
        <v>155</v>
      </c>
      <c r="E21" s="2" t="s">
        <v>148</v>
      </c>
      <c r="F21" s="4" t="s">
        <v>52</v>
      </c>
    </row>
    <row r="22" spans="2:6" x14ac:dyDescent="0.25">
      <c r="B22" s="5" t="s">
        <v>138</v>
      </c>
      <c r="C22" s="6">
        <v>25</v>
      </c>
      <c r="D22" s="7" t="s">
        <v>156</v>
      </c>
      <c r="E22" s="5" t="s">
        <v>56</v>
      </c>
      <c r="F22" s="7" t="s">
        <v>57</v>
      </c>
    </row>
    <row r="23" spans="2:6" x14ac:dyDescent="0.25">
      <c r="B23" s="2" t="s">
        <v>138</v>
      </c>
      <c r="C23" s="3">
        <v>26</v>
      </c>
      <c r="D23" s="4" t="s">
        <v>157</v>
      </c>
      <c r="E23" s="2" t="s">
        <v>56</v>
      </c>
      <c r="F23" s="4" t="s">
        <v>52</v>
      </c>
    </row>
    <row r="24" spans="2:6" x14ac:dyDescent="0.25">
      <c r="B24" s="5" t="s">
        <v>138</v>
      </c>
      <c r="C24" s="6">
        <v>27</v>
      </c>
      <c r="D24" s="7" t="s">
        <v>158</v>
      </c>
      <c r="E24" s="5" t="s">
        <v>56</v>
      </c>
      <c r="F24" s="7" t="s">
        <v>58</v>
      </c>
    </row>
    <row r="25" spans="2:6" x14ac:dyDescent="0.25">
      <c r="B25" s="2" t="s">
        <v>138</v>
      </c>
      <c r="C25" s="3">
        <v>28</v>
      </c>
      <c r="D25" s="4" t="s">
        <v>159</v>
      </c>
      <c r="E25" s="2" t="s">
        <v>56</v>
      </c>
      <c r="F25" s="4" t="s">
        <v>59</v>
      </c>
    </row>
    <row r="26" spans="2:6" x14ac:dyDescent="0.25">
      <c r="B26" s="5" t="s">
        <v>138</v>
      </c>
      <c r="C26" s="6">
        <v>29</v>
      </c>
      <c r="D26" s="7" t="s">
        <v>160</v>
      </c>
      <c r="E26" s="5" t="s">
        <v>56</v>
      </c>
      <c r="F26" s="7" t="s">
        <v>60</v>
      </c>
    </row>
    <row r="27" spans="2:6" x14ac:dyDescent="0.25">
      <c r="B27" s="2" t="s">
        <v>138</v>
      </c>
      <c r="C27" s="3">
        <v>30</v>
      </c>
      <c r="D27" s="4" t="s">
        <v>161</v>
      </c>
      <c r="E27" s="2" t="s">
        <v>56</v>
      </c>
      <c r="F27" s="4" t="s">
        <v>61</v>
      </c>
    </row>
    <row r="28" spans="2:6" x14ac:dyDescent="0.25">
      <c r="B28" s="5" t="s">
        <v>138</v>
      </c>
      <c r="C28" s="6">
        <v>31</v>
      </c>
      <c r="D28" s="7" t="s">
        <v>162</v>
      </c>
      <c r="E28" s="5" t="s">
        <v>56</v>
      </c>
      <c r="F28" s="7" t="s">
        <v>62</v>
      </c>
    </row>
    <row r="29" spans="2:6" x14ac:dyDescent="0.25">
      <c r="B29" s="2" t="s">
        <v>138</v>
      </c>
      <c r="C29" s="3">
        <v>32</v>
      </c>
      <c r="D29" s="4" t="s">
        <v>163</v>
      </c>
      <c r="E29" s="2" t="s">
        <v>56</v>
      </c>
      <c r="F29" s="4" t="s">
        <v>63</v>
      </c>
    </row>
    <row r="30" spans="2:6" x14ac:dyDescent="0.25">
      <c r="B30" s="5" t="s">
        <v>138</v>
      </c>
      <c r="C30" s="6">
        <v>33</v>
      </c>
      <c r="D30" s="7" t="s">
        <v>164</v>
      </c>
      <c r="E30" s="5" t="s">
        <v>56</v>
      </c>
      <c r="F30" s="7" t="s">
        <v>64</v>
      </c>
    </row>
    <row r="31" spans="2:6" x14ac:dyDescent="0.25">
      <c r="B31" s="2" t="s">
        <v>138</v>
      </c>
      <c r="C31" s="3">
        <v>34</v>
      </c>
      <c r="D31" s="4" t="s">
        <v>165</v>
      </c>
      <c r="E31" s="2" t="s">
        <v>56</v>
      </c>
      <c r="F31" s="4" t="s">
        <v>65</v>
      </c>
    </row>
    <row r="32" spans="2:6" x14ac:dyDescent="0.25">
      <c r="B32" s="5" t="s">
        <v>138</v>
      </c>
      <c r="C32" s="6">
        <v>35</v>
      </c>
      <c r="D32" s="7" t="s">
        <v>166</v>
      </c>
      <c r="E32" s="5" t="s">
        <v>56</v>
      </c>
      <c r="F32" s="7" t="s">
        <v>66</v>
      </c>
    </row>
    <row r="33" spans="2:6" x14ac:dyDescent="0.25">
      <c r="B33" s="2" t="s">
        <v>138</v>
      </c>
      <c r="C33" s="3">
        <v>36</v>
      </c>
      <c r="D33" s="4" t="s">
        <v>167</v>
      </c>
      <c r="E33" s="2" t="s">
        <v>56</v>
      </c>
      <c r="F33" s="4" t="s">
        <v>67</v>
      </c>
    </row>
    <row r="34" spans="2:6" x14ac:dyDescent="0.25">
      <c r="B34" s="5" t="s">
        <v>138</v>
      </c>
      <c r="C34" s="6">
        <v>37</v>
      </c>
      <c r="D34" s="7" t="s">
        <v>168</v>
      </c>
      <c r="E34" s="5" t="s">
        <v>56</v>
      </c>
      <c r="F34" s="7" t="s">
        <v>68</v>
      </c>
    </row>
    <row r="35" spans="2:6" x14ac:dyDescent="0.25">
      <c r="B35" s="2" t="s">
        <v>138</v>
      </c>
      <c r="C35" s="3">
        <v>38</v>
      </c>
      <c r="D35" s="4" t="s">
        <v>169</v>
      </c>
      <c r="E35" s="2" t="s">
        <v>56</v>
      </c>
      <c r="F35" s="4" t="s">
        <v>69</v>
      </c>
    </row>
    <row r="36" spans="2:6" x14ac:dyDescent="0.25">
      <c r="B36" s="5" t="s">
        <v>138</v>
      </c>
      <c r="C36" s="6">
        <v>39</v>
      </c>
      <c r="D36" s="7" t="s">
        <v>170</v>
      </c>
      <c r="E36" s="5" t="s">
        <v>56</v>
      </c>
      <c r="F36" s="7" t="s">
        <v>70</v>
      </c>
    </row>
    <row r="37" spans="2:6" x14ac:dyDescent="0.25">
      <c r="B37" s="2" t="s">
        <v>138</v>
      </c>
      <c r="C37" s="3">
        <v>40</v>
      </c>
      <c r="D37" s="4" t="s">
        <v>171</v>
      </c>
      <c r="E37" s="2" t="s">
        <v>56</v>
      </c>
      <c r="F37" s="4" t="s">
        <v>71</v>
      </c>
    </row>
    <row r="38" spans="2:6" x14ac:dyDescent="0.25">
      <c r="B38" s="5" t="s">
        <v>138</v>
      </c>
      <c r="C38" s="6">
        <v>41</v>
      </c>
      <c r="D38" s="7" t="s">
        <v>172</v>
      </c>
      <c r="E38" s="5" t="s">
        <v>56</v>
      </c>
      <c r="F38" s="7" t="s">
        <v>72</v>
      </c>
    </row>
    <row r="39" spans="2:6" x14ac:dyDescent="0.25">
      <c r="B39" s="2" t="s">
        <v>138</v>
      </c>
      <c r="C39" s="3">
        <v>42</v>
      </c>
      <c r="D39" s="4" t="s">
        <v>173</v>
      </c>
      <c r="E39" s="2" t="s">
        <v>56</v>
      </c>
      <c r="F39" s="4" t="s">
        <v>73</v>
      </c>
    </row>
    <row r="40" spans="2:6" x14ac:dyDescent="0.25">
      <c r="B40" s="5" t="s">
        <v>138</v>
      </c>
      <c r="C40" s="6">
        <v>43</v>
      </c>
      <c r="D40" s="7" t="s">
        <v>174</v>
      </c>
      <c r="E40" s="5" t="s">
        <v>56</v>
      </c>
      <c r="F40" s="7" t="s">
        <v>74</v>
      </c>
    </row>
    <row r="41" spans="2:6" x14ac:dyDescent="0.25">
      <c r="B41" s="2" t="s">
        <v>138</v>
      </c>
      <c r="C41" s="3">
        <v>44</v>
      </c>
      <c r="D41" s="4" t="s">
        <v>175</v>
      </c>
      <c r="E41" s="2" t="s">
        <v>56</v>
      </c>
      <c r="F41" s="4" t="s">
        <v>75</v>
      </c>
    </row>
    <row r="42" spans="2:6" x14ac:dyDescent="0.25">
      <c r="B42" s="5" t="s">
        <v>138</v>
      </c>
      <c r="C42" s="6">
        <v>45</v>
      </c>
      <c r="D42" s="7" t="s">
        <v>176</v>
      </c>
      <c r="E42" s="5" t="s">
        <v>56</v>
      </c>
      <c r="F42" s="7" t="s">
        <v>76</v>
      </c>
    </row>
    <row r="43" spans="2:6" x14ac:dyDescent="0.25">
      <c r="B43" s="2" t="s">
        <v>138</v>
      </c>
      <c r="C43" s="3">
        <v>46</v>
      </c>
      <c r="D43" s="4" t="s">
        <v>177</v>
      </c>
      <c r="E43" s="2" t="s">
        <v>56</v>
      </c>
      <c r="F43" s="4" t="s">
        <v>77</v>
      </c>
    </row>
    <row r="44" spans="2:6" x14ac:dyDescent="0.25">
      <c r="B44" s="5" t="s">
        <v>138</v>
      </c>
      <c r="C44" s="6">
        <v>47</v>
      </c>
      <c r="D44" s="7" t="s">
        <v>178</v>
      </c>
      <c r="E44" s="5" t="s">
        <v>56</v>
      </c>
      <c r="F44" s="7" t="s">
        <v>78</v>
      </c>
    </row>
    <row r="45" spans="2:6" x14ac:dyDescent="0.25">
      <c r="B45" s="2" t="s">
        <v>138</v>
      </c>
      <c r="C45" s="3">
        <v>48</v>
      </c>
      <c r="D45" s="4" t="s">
        <v>179</v>
      </c>
      <c r="E45" s="2" t="s">
        <v>56</v>
      </c>
      <c r="F45" s="4" t="s">
        <v>77</v>
      </c>
    </row>
    <row r="46" spans="2:6" x14ac:dyDescent="0.25">
      <c r="B46" s="5" t="s">
        <v>138</v>
      </c>
      <c r="C46" s="6">
        <v>49</v>
      </c>
      <c r="D46" s="7" t="s">
        <v>180</v>
      </c>
      <c r="E46" s="5" t="s">
        <v>56</v>
      </c>
      <c r="F46" s="7" t="s">
        <v>75</v>
      </c>
    </row>
    <row r="47" spans="2:6" x14ac:dyDescent="0.25">
      <c r="B47" s="2" t="s">
        <v>138</v>
      </c>
      <c r="C47" s="3">
        <v>50</v>
      </c>
      <c r="D47" s="4" t="s">
        <v>181</v>
      </c>
      <c r="E47" s="2" t="s">
        <v>56</v>
      </c>
      <c r="F47" s="4" t="s">
        <v>79</v>
      </c>
    </row>
    <row r="48" spans="2:6" x14ac:dyDescent="0.25">
      <c r="B48" s="5" t="s">
        <v>138</v>
      </c>
      <c r="C48" s="6">
        <v>54</v>
      </c>
      <c r="D48" s="7" t="s">
        <v>182</v>
      </c>
      <c r="E48" s="5" t="s">
        <v>84</v>
      </c>
      <c r="F48" s="7" t="s">
        <v>84</v>
      </c>
    </row>
    <row r="49" spans="2:6" x14ac:dyDescent="0.25">
      <c r="B49" s="2" t="s">
        <v>138</v>
      </c>
      <c r="C49" s="3">
        <v>55</v>
      </c>
      <c r="D49" s="4" t="s">
        <v>183</v>
      </c>
      <c r="E49" s="2" t="s">
        <v>84</v>
      </c>
      <c r="F49" s="4" t="s">
        <v>84</v>
      </c>
    </row>
    <row r="50" spans="2:6" x14ac:dyDescent="0.25">
      <c r="B50" s="5" t="s">
        <v>138</v>
      </c>
      <c r="C50" s="6">
        <v>58</v>
      </c>
      <c r="D50" s="7" t="s">
        <v>184</v>
      </c>
      <c r="E50" s="5" t="s">
        <v>85</v>
      </c>
      <c r="F50" s="7" t="s">
        <v>86</v>
      </c>
    </row>
    <row r="51" spans="2:6" x14ac:dyDescent="0.25">
      <c r="B51" s="2" t="s">
        <v>138</v>
      </c>
      <c r="C51" s="3">
        <v>59</v>
      </c>
      <c r="D51" s="4" t="s">
        <v>185</v>
      </c>
      <c r="E51" s="2" t="s">
        <v>85</v>
      </c>
      <c r="F51" s="4" t="s">
        <v>87</v>
      </c>
    </row>
    <row r="52" spans="2:6" x14ac:dyDescent="0.25">
      <c r="B52" s="5" t="s">
        <v>138</v>
      </c>
      <c r="C52" s="6">
        <v>60</v>
      </c>
      <c r="D52" s="7" t="s">
        <v>186</v>
      </c>
      <c r="E52" s="5" t="s">
        <v>85</v>
      </c>
      <c r="F52" s="7" t="s">
        <v>88</v>
      </c>
    </row>
    <row r="53" spans="2:6" x14ac:dyDescent="0.25">
      <c r="B53" s="2" t="s">
        <v>138</v>
      </c>
      <c r="C53" s="3">
        <v>61</v>
      </c>
      <c r="D53" s="4" t="s">
        <v>187</v>
      </c>
      <c r="E53" s="2" t="s">
        <v>85</v>
      </c>
      <c r="F53" s="4" t="s">
        <v>79</v>
      </c>
    </row>
    <row r="54" spans="2:6" x14ac:dyDescent="0.25">
      <c r="B54" s="5" t="s">
        <v>188</v>
      </c>
      <c r="C54" s="6">
        <v>5</v>
      </c>
      <c r="D54" s="7" t="s">
        <v>139</v>
      </c>
      <c r="E54" s="5" t="s">
        <v>140</v>
      </c>
      <c r="F54" s="7" t="s">
        <v>38</v>
      </c>
    </row>
    <row r="55" spans="2:6" x14ac:dyDescent="0.25">
      <c r="B55" s="2" t="s">
        <v>188</v>
      </c>
      <c r="C55" s="3">
        <v>6</v>
      </c>
      <c r="D55" s="4" t="s">
        <v>141</v>
      </c>
      <c r="E55" s="2" t="s">
        <v>140</v>
      </c>
      <c r="F55" s="4" t="s">
        <v>39</v>
      </c>
    </row>
    <row r="56" spans="2:6" x14ac:dyDescent="0.25">
      <c r="B56" s="5" t="s">
        <v>188</v>
      </c>
      <c r="C56" s="6">
        <v>7</v>
      </c>
      <c r="D56" s="7" t="s">
        <v>142</v>
      </c>
      <c r="E56" s="5" t="s">
        <v>140</v>
      </c>
      <c r="F56" s="7" t="s">
        <v>40</v>
      </c>
    </row>
    <row r="57" spans="2:6" x14ac:dyDescent="0.25">
      <c r="B57" s="2" t="s">
        <v>188</v>
      </c>
      <c r="C57" s="3">
        <v>8</v>
      </c>
      <c r="D57" s="4" t="s">
        <v>143</v>
      </c>
      <c r="E57" s="2" t="s">
        <v>140</v>
      </c>
      <c r="F57" s="4" t="s">
        <v>41</v>
      </c>
    </row>
    <row r="58" spans="2:6" x14ac:dyDescent="0.25">
      <c r="B58" s="5" t="s">
        <v>188</v>
      </c>
      <c r="C58" s="6">
        <v>9</v>
      </c>
      <c r="D58" s="7" t="s">
        <v>144</v>
      </c>
      <c r="E58" s="5" t="s">
        <v>140</v>
      </c>
      <c r="F58" s="7" t="s">
        <v>42</v>
      </c>
    </row>
    <row r="59" spans="2:6" x14ac:dyDescent="0.25">
      <c r="B59" s="2" t="s">
        <v>188</v>
      </c>
      <c r="C59" s="3">
        <v>10</v>
      </c>
      <c r="D59" s="4" t="s">
        <v>145</v>
      </c>
      <c r="E59" s="2" t="s">
        <v>140</v>
      </c>
      <c r="F59" s="4" t="s">
        <v>43</v>
      </c>
    </row>
    <row r="60" spans="2:6" x14ac:dyDescent="0.25">
      <c r="B60" s="5" t="s">
        <v>188</v>
      </c>
      <c r="C60" s="6">
        <v>13</v>
      </c>
      <c r="D60" s="7" t="s">
        <v>147</v>
      </c>
      <c r="E60" s="5" t="s">
        <v>148</v>
      </c>
      <c r="F60" s="7" t="s">
        <v>46</v>
      </c>
    </row>
    <row r="61" spans="2:6" x14ac:dyDescent="0.25">
      <c r="B61" s="2" t="s">
        <v>188</v>
      </c>
      <c r="C61" s="3">
        <v>14</v>
      </c>
      <c r="D61" s="4" t="s">
        <v>150</v>
      </c>
      <c r="E61" s="2" t="s">
        <v>148</v>
      </c>
      <c r="F61" s="4" t="s">
        <v>48</v>
      </c>
    </row>
    <row r="62" spans="2:6" x14ac:dyDescent="0.25">
      <c r="B62" s="5" t="s">
        <v>188</v>
      </c>
      <c r="C62" s="6">
        <v>15</v>
      </c>
      <c r="D62" s="7" t="s">
        <v>151</v>
      </c>
      <c r="E62" s="5" t="s">
        <v>148</v>
      </c>
      <c r="F62" s="7" t="s">
        <v>49</v>
      </c>
    </row>
    <row r="63" spans="2:6" x14ac:dyDescent="0.25">
      <c r="B63" s="2" t="s">
        <v>188</v>
      </c>
      <c r="C63" s="3">
        <v>16</v>
      </c>
      <c r="D63" s="4" t="s">
        <v>189</v>
      </c>
      <c r="E63" s="2" t="s">
        <v>148</v>
      </c>
      <c r="F63" s="4" t="s">
        <v>50</v>
      </c>
    </row>
    <row r="64" spans="2:6" x14ac:dyDescent="0.25">
      <c r="B64" s="5" t="s">
        <v>188</v>
      </c>
      <c r="C64" s="6">
        <v>17</v>
      </c>
      <c r="D64" s="7" t="s">
        <v>154</v>
      </c>
      <c r="E64" s="5" t="s">
        <v>148</v>
      </c>
      <c r="F64" s="7" t="s">
        <v>51</v>
      </c>
    </row>
    <row r="65" spans="2:6" x14ac:dyDescent="0.25">
      <c r="B65" s="2" t="s">
        <v>188</v>
      </c>
      <c r="C65" s="3">
        <v>18</v>
      </c>
      <c r="D65" s="4" t="s">
        <v>155</v>
      </c>
      <c r="E65" s="2" t="s">
        <v>148</v>
      </c>
      <c r="F65" s="4" t="s">
        <v>52</v>
      </c>
    </row>
    <row r="66" spans="2:6" x14ac:dyDescent="0.25">
      <c r="B66" s="5" t="s">
        <v>188</v>
      </c>
      <c r="C66" s="6">
        <v>22</v>
      </c>
      <c r="D66" s="7" t="s">
        <v>158</v>
      </c>
      <c r="E66" s="5" t="s">
        <v>56</v>
      </c>
      <c r="F66" s="7" t="s">
        <v>58</v>
      </c>
    </row>
    <row r="67" spans="2:6" x14ac:dyDescent="0.25">
      <c r="B67" s="2" t="s">
        <v>188</v>
      </c>
      <c r="C67" s="3">
        <v>23</v>
      </c>
      <c r="D67" s="4" t="s">
        <v>190</v>
      </c>
      <c r="E67" s="2" t="s">
        <v>56</v>
      </c>
      <c r="F67" s="4" t="s">
        <v>59</v>
      </c>
    </row>
    <row r="68" spans="2:6" x14ac:dyDescent="0.25">
      <c r="B68" s="5" t="s">
        <v>188</v>
      </c>
      <c r="C68" s="6">
        <v>24</v>
      </c>
      <c r="D68" s="7" t="s">
        <v>161</v>
      </c>
      <c r="E68" s="5" t="s">
        <v>56</v>
      </c>
      <c r="F68" s="7" t="s">
        <v>61</v>
      </c>
    </row>
    <row r="69" spans="2:6" x14ac:dyDescent="0.25">
      <c r="B69" s="2" t="s">
        <v>188</v>
      </c>
      <c r="C69" s="3">
        <v>25</v>
      </c>
      <c r="D69" s="4" t="s">
        <v>165</v>
      </c>
      <c r="E69" s="2" t="s">
        <v>56</v>
      </c>
      <c r="F69" s="4" t="s">
        <v>65</v>
      </c>
    </row>
    <row r="70" spans="2:6" x14ac:dyDescent="0.25">
      <c r="B70" s="5" t="s">
        <v>188</v>
      </c>
      <c r="C70" s="6">
        <v>26</v>
      </c>
      <c r="D70" s="7" t="s">
        <v>169</v>
      </c>
      <c r="E70" s="5" t="s">
        <v>56</v>
      </c>
      <c r="F70" s="7" t="s">
        <v>69</v>
      </c>
    </row>
    <row r="71" spans="2:6" x14ac:dyDescent="0.25">
      <c r="B71" s="2" t="s">
        <v>188</v>
      </c>
      <c r="C71" s="3">
        <v>27</v>
      </c>
      <c r="D71" s="4" t="s">
        <v>172</v>
      </c>
      <c r="E71" s="2" t="s">
        <v>56</v>
      </c>
      <c r="F71" s="4" t="s">
        <v>72</v>
      </c>
    </row>
    <row r="72" spans="2:6" x14ac:dyDescent="0.25">
      <c r="B72" s="5" t="s">
        <v>188</v>
      </c>
      <c r="C72" s="6">
        <v>28</v>
      </c>
      <c r="D72" s="7" t="s">
        <v>191</v>
      </c>
      <c r="E72" s="5" t="s">
        <v>56</v>
      </c>
      <c r="F72" s="7" t="s">
        <v>73</v>
      </c>
    </row>
    <row r="73" spans="2:6" x14ac:dyDescent="0.25">
      <c r="B73" s="2" t="s">
        <v>188</v>
      </c>
      <c r="C73" s="3">
        <v>29</v>
      </c>
      <c r="D73" s="4" t="s">
        <v>174</v>
      </c>
      <c r="E73" s="2" t="s">
        <v>56</v>
      </c>
      <c r="F73" s="4" t="s">
        <v>74</v>
      </c>
    </row>
    <row r="74" spans="2:6" x14ac:dyDescent="0.25">
      <c r="B74" s="5" t="s">
        <v>188</v>
      </c>
      <c r="C74" s="6">
        <v>30</v>
      </c>
      <c r="D74" s="7" t="s">
        <v>176</v>
      </c>
      <c r="E74" s="5" t="s">
        <v>56</v>
      </c>
      <c r="F74" s="7" t="s">
        <v>76</v>
      </c>
    </row>
    <row r="75" spans="2:6" x14ac:dyDescent="0.25">
      <c r="B75" s="2" t="s">
        <v>188</v>
      </c>
      <c r="C75" s="3">
        <v>31</v>
      </c>
      <c r="D75" s="4" t="s">
        <v>177</v>
      </c>
      <c r="E75" s="2" t="s">
        <v>56</v>
      </c>
      <c r="F75" s="4" t="s">
        <v>77</v>
      </c>
    </row>
    <row r="76" spans="2:6" x14ac:dyDescent="0.25">
      <c r="B76" s="5" t="s">
        <v>188</v>
      </c>
      <c r="C76" s="6">
        <v>32</v>
      </c>
      <c r="D76" s="7" t="s">
        <v>178</v>
      </c>
      <c r="E76" s="5" t="s">
        <v>56</v>
      </c>
      <c r="F76" s="7" t="s">
        <v>78</v>
      </c>
    </row>
    <row r="77" spans="2:6" x14ac:dyDescent="0.25">
      <c r="B77" s="2" t="s">
        <v>188</v>
      </c>
      <c r="C77" s="3">
        <v>33</v>
      </c>
      <c r="D77" s="4" t="s">
        <v>179</v>
      </c>
      <c r="E77" s="2" t="s">
        <v>56</v>
      </c>
      <c r="F77" s="4" t="s">
        <v>77</v>
      </c>
    </row>
    <row r="78" spans="2:6" x14ac:dyDescent="0.25">
      <c r="B78" s="5" t="s">
        <v>188</v>
      </c>
      <c r="C78" s="6">
        <v>34</v>
      </c>
      <c r="D78" s="7" t="s">
        <v>192</v>
      </c>
      <c r="E78" s="5" t="s">
        <v>56</v>
      </c>
      <c r="F78" s="7" t="s">
        <v>80</v>
      </c>
    </row>
    <row r="79" spans="2:6" x14ac:dyDescent="0.25">
      <c r="B79" s="2" t="s">
        <v>188</v>
      </c>
      <c r="C79" s="3">
        <v>38</v>
      </c>
      <c r="D79" s="4" t="s">
        <v>182</v>
      </c>
      <c r="E79" s="2" t="s">
        <v>84</v>
      </c>
      <c r="F79" s="4" t="s">
        <v>84</v>
      </c>
    </row>
    <row r="80" spans="2:6" x14ac:dyDescent="0.25">
      <c r="B80" s="5" t="s">
        <v>188</v>
      </c>
      <c r="C80" s="6">
        <v>41</v>
      </c>
      <c r="D80" s="7" t="s">
        <v>187</v>
      </c>
      <c r="E80" s="5" t="s">
        <v>85</v>
      </c>
      <c r="F80" s="7" t="s">
        <v>79</v>
      </c>
    </row>
    <row r="81" spans="2:6" x14ac:dyDescent="0.25">
      <c r="B81" s="2" t="s">
        <v>193</v>
      </c>
      <c r="C81" s="3">
        <v>5</v>
      </c>
      <c r="D81" s="4" t="s">
        <v>139</v>
      </c>
      <c r="E81" s="2" t="s">
        <v>140</v>
      </c>
      <c r="F81" s="4" t="s">
        <v>38</v>
      </c>
    </row>
    <row r="82" spans="2:6" x14ac:dyDescent="0.25">
      <c r="B82" s="5" t="s">
        <v>193</v>
      </c>
      <c r="C82" s="6">
        <v>6</v>
      </c>
      <c r="D82" s="7" t="s">
        <v>141</v>
      </c>
      <c r="E82" s="5" t="s">
        <v>140</v>
      </c>
      <c r="F82" s="7" t="s">
        <v>39</v>
      </c>
    </row>
    <row r="83" spans="2:6" x14ac:dyDescent="0.25">
      <c r="B83" s="2" t="s">
        <v>193</v>
      </c>
      <c r="C83" s="3">
        <v>7</v>
      </c>
      <c r="D83" s="4" t="s">
        <v>142</v>
      </c>
      <c r="E83" s="2" t="s">
        <v>140</v>
      </c>
      <c r="F83" s="4" t="s">
        <v>40</v>
      </c>
    </row>
    <row r="84" spans="2:6" x14ac:dyDescent="0.25">
      <c r="B84" s="5" t="s">
        <v>193</v>
      </c>
      <c r="C84" s="6">
        <v>8</v>
      </c>
      <c r="D84" s="7" t="s">
        <v>143</v>
      </c>
      <c r="E84" s="5" t="s">
        <v>140</v>
      </c>
      <c r="F84" s="7" t="s">
        <v>41</v>
      </c>
    </row>
    <row r="85" spans="2:6" x14ac:dyDescent="0.25">
      <c r="B85" s="2" t="s">
        <v>193</v>
      </c>
      <c r="C85" s="3">
        <v>9</v>
      </c>
      <c r="D85" s="4" t="s">
        <v>144</v>
      </c>
      <c r="E85" s="2" t="s">
        <v>140</v>
      </c>
      <c r="F85" s="4" t="s">
        <v>42</v>
      </c>
    </row>
    <row r="86" spans="2:6" x14ac:dyDescent="0.25">
      <c r="B86" s="5" t="s">
        <v>193</v>
      </c>
      <c r="C86" s="6">
        <v>10</v>
      </c>
      <c r="D86" s="7" t="s">
        <v>145</v>
      </c>
      <c r="E86" s="5" t="s">
        <v>140</v>
      </c>
      <c r="F86" s="7" t="s">
        <v>43</v>
      </c>
    </row>
    <row r="87" spans="2:6" x14ac:dyDescent="0.25">
      <c r="B87" s="2" t="s">
        <v>193</v>
      </c>
      <c r="C87" s="3">
        <v>13</v>
      </c>
      <c r="D87" s="4" t="s">
        <v>147</v>
      </c>
      <c r="E87" s="2" t="s">
        <v>148</v>
      </c>
      <c r="F87" s="4" t="s">
        <v>46</v>
      </c>
    </row>
    <row r="88" spans="2:6" x14ac:dyDescent="0.25">
      <c r="B88" s="5" t="s">
        <v>193</v>
      </c>
      <c r="C88" s="6">
        <v>14</v>
      </c>
      <c r="D88" s="7" t="s">
        <v>150</v>
      </c>
      <c r="E88" s="5" t="s">
        <v>148</v>
      </c>
      <c r="F88" s="7" t="s">
        <v>48</v>
      </c>
    </row>
    <row r="89" spans="2:6" x14ac:dyDescent="0.25">
      <c r="B89" s="2" t="s">
        <v>193</v>
      </c>
      <c r="C89" s="3">
        <v>15</v>
      </c>
      <c r="D89" s="4" t="s">
        <v>151</v>
      </c>
      <c r="E89" s="2" t="s">
        <v>148</v>
      </c>
      <c r="F89" s="4" t="s">
        <v>49</v>
      </c>
    </row>
    <row r="90" spans="2:6" x14ac:dyDescent="0.25">
      <c r="B90" s="5" t="s">
        <v>193</v>
      </c>
      <c r="C90" s="6">
        <v>16</v>
      </c>
      <c r="D90" s="7" t="s">
        <v>194</v>
      </c>
      <c r="E90" s="5" t="s">
        <v>148</v>
      </c>
      <c r="F90" s="7" t="s">
        <v>48</v>
      </c>
    </row>
    <row r="91" spans="2:6" x14ac:dyDescent="0.25">
      <c r="B91" s="2" t="s">
        <v>193</v>
      </c>
      <c r="C91" s="3">
        <v>17</v>
      </c>
      <c r="D91" s="4" t="s">
        <v>152</v>
      </c>
      <c r="E91" s="2" t="s">
        <v>148</v>
      </c>
      <c r="F91" s="4" t="s">
        <v>50</v>
      </c>
    </row>
    <row r="92" spans="2:6" x14ac:dyDescent="0.25">
      <c r="B92" s="5" t="s">
        <v>193</v>
      </c>
      <c r="C92" s="6">
        <v>18</v>
      </c>
      <c r="D92" s="7" t="s">
        <v>154</v>
      </c>
      <c r="E92" s="5" t="s">
        <v>148</v>
      </c>
      <c r="F92" s="7" t="s">
        <v>51</v>
      </c>
    </row>
    <row r="93" spans="2:6" x14ac:dyDescent="0.25">
      <c r="B93" s="2" t="s">
        <v>193</v>
      </c>
      <c r="C93" s="3">
        <v>19</v>
      </c>
      <c r="D93" s="4" t="s">
        <v>155</v>
      </c>
      <c r="E93" s="2" t="s">
        <v>148</v>
      </c>
      <c r="F93" s="4" t="s">
        <v>52</v>
      </c>
    </row>
    <row r="94" spans="2:6" x14ac:dyDescent="0.25">
      <c r="B94" s="5" t="s">
        <v>193</v>
      </c>
      <c r="C94" s="6">
        <v>23</v>
      </c>
      <c r="D94" s="7" t="s">
        <v>158</v>
      </c>
      <c r="E94" s="5" t="s">
        <v>56</v>
      </c>
      <c r="F94" s="7" t="s">
        <v>58</v>
      </c>
    </row>
    <row r="95" spans="2:6" x14ac:dyDescent="0.25">
      <c r="B95" s="2" t="s">
        <v>193</v>
      </c>
      <c r="C95" s="3">
        <v>24</v>
      </c>
      <c r="D95" s="4" t="s">
        <v>159</v>
      </c>
      <c r="E95" s="2" t="s">
        <v>56</v>
      </c>
      <c r="F95" s="4" t="s">
        <v>59</v>
      </c>
    </row>
    <row r="96" spans="2:6" x14ac:dyDescent="0.25">
      <c r="B96" s="5" t="s">
        <v>193</v>
      </c>
      <c r="C96" s="6">
        <v>25</v>
      </c>
      <c r="D96" s="7" t="s">
        <v>161</v>
      </c>
      <c r="E96" s="5" t="s">
        <v>56</v>
      </c>
      <c r="F96" s="7" t="s">
        <v>61</v>
      </c>
    </row>
    <row r="97" spans="2:6" x14ac:dyDescent="0.25">
      <c r="B97" s="2" t="s">
        <v>193</v>
      </c>
      <c r="C97" s="3">
        <v>26</v>
      </c>
      <c r="D97" s="4" t="s">
        <v>164</v>
      </c>
      <c r="E97" s="2" t="s">
        <v>56</v>
      </c>
      <c r="F97" s="4" t="s">
        <v>64</v>
      </c>
    </row>
    <row r="98" spans="2:6" x14ac:dyDescent="0.25">
      <c r="B98" s="5" t="s">
        <v>193</v>
      </c>
      <c r="C98" s="6">
        <v>27</v>
      </c>
      <c r="D98" s="7" t="s">
        <v>195</v>
      </c>
      <c r="E98" s="5" t="s">
        <v>56</v>
      </c>
      <c r="F98" s="7" t="s">
        <v>69</v>
      </c>
    </row>
    <row r="99" spans="2:6" x14ac:dyDescent="0.25">
      <c r="B99" s="2" t="s">
        <v>193</v>
      </c>
      <c r="C99" s="3">
        <v>28</v>
      </c>
      <c r="D99" s="4" t="s">
        <v>172</v>
      </c>
      <c r="E99" s="2" t="s">
        <v>56</v>
      </c>
      <c r="F99" s="4" t="s">
        <v>72</v>
      </c>
    </row>
    <row r="100" spans="2:6" x14ac:dyDescent="0.25">
      <c r="B100" s="5" t="s">
        <v>193</v>
      </c>
      <c r="C100" s="6">
        <v>29</v>
      </c>
      <c r="D100" s="7" t="s">
        <v>173</v>
      </c>
      <c r="E100" s="5" t="s">
        <v>56</v>
      </c>
      <c r="F100" s="7" t="s">
        <v>73</v>
      </c>
    </row>
    <row r="101" spans="2:6" x14ac:dyDescent="0.25">
      <c r="B101" s="2" t="s">
        <v>193</v>
      </c>
      <c r="C101" s="3">
        <v>30</v>
      </c>
      <c r="D101" s="4" t="s">
        <v>174</v>
      </c>
      <c r="E101" s="2" t="s">
        <v>56</v>
      </c>
      <c r="F101" s="4" t="s">
        <v>74</v>
      </c>
    </row>
    <row r="102" spans="2:6" x14ac:dyDescent="0.25">
      <c r="B102" s="5" t="s">
        <v>193</v>
      </c>
      <c r="C102" s="6">
        <v>31</v>
      </c>
      <c r="D102" s="7" t="s">
        <v>176</v>
      </c>
      <c r="E102" s="5" t="s">
        <v>56</v>
      </c>
      <c r="F102" s="7" t="s">
        <v>76</v>
      </c>
    </row>
    <row r="103" spans="2:6" x14ac:dyDescent="0.25">
      <c r="B103" s="2" t="s">
        <v>193</v>
      </c>
      <c r="C103" s="3">
        <v>32</v>
      </c>
      <c r="D103" s="4" t="s">
        <v>177</v>
      </c>
      <c r="E103" s="2" t="s">
        <v>56</v>
      </c>
      <c r="F103" s="4" t="s">
        <v>77</v>
      </c>
    </row>
    <row r="104" spans="2:6" x14ac:dyDescent="0.25">
      <c r="B104" s="5" t="s">
        <v>193</v>
      </c>
      <c r="C104" s="6">
        <v>33</v>
      </c>
      <c r="D104" s="7" t="s">
        <v>178</v>
      </c>
      <c r="E104" s="5" t="s">
        <v>56</v>
      </c>
      <c r="F104" s="7" t="s">
        <v>78</v>
      </c>
    </row>
    <row r="105" spans="2:6" x14ac:dyDescent="0.25">
      <c r="B105" s="2" t="s">
        <v>193</v>
      </c>
      <c r="C105" s="3">
        <v>34</v>
      </c>
      <c r="D105" s="4" t="s">
        <v>179</v>
      </c>
      <c r="E105" s="2" t="s">
        <v>56</v>
      </c>
      <c r="F105" s="4" t="s">
        <v>77</v>
      </c>
    </row>
    <row r="106" spans="2:6" x14ac:dyDescent="0.25">
      <c r="B106" s="5" t="s">
        <v>193</v>
      </c>
      <c r="C106" s="6">
        <v>35</v>
      </c>
      <c r="D106" s="7" t="s">
        <v>192</v>
      </c>
      <c r="E106" s="5" t="s">
        <v>56</v>
      </c>
      <c r="F106" s="7" t="s">
        <v>80</v>
      </c>
    </row>
    <row r="107" spans="2:6" x14ac:dyDescent="0.25">
      <c r="B107" s="2" t="s">
        <v>193</v>
      </c>
      <c r="C107" s="3">
        <v>36</v>
      </c>
      <c r="D107" s="4" t="s">
        <v>196</v>
      </c>
      <c r="E107" s="2" t="s">
        <v>56</v>
      </c>
      <c r="F107" s="4" t="s">
        <v>81</v>
      </c>
    </row>
    <row r="108" spans="2:6" x14ac:dyDescent="0.25">
      <c r="B108" s="5" t="s">
        <v>193</v>
      </c>
      <c r="C108" s="6">
        <v>40</v>
      </c>
      <c r="D108" s="7" t="s">
        <v>182</v>
      </c>
      <c r="E108" s="5" t="s">
        <v>84</v>
      </c>
      <c r="F108" s="7" t="s">
        <v>84</v>
      </c>
    </row>
    <row r="109" spans="2:6" x14ac:dyDescent="0.25">
      <c r="B109" s="2" t="s">
        <v>193</v>
      </c>
      <c r="C109" s="3">
        <v>43</v>
      </c>
      <c r="D109" s="4" t="s">
        <v>186</v>
      </c>
      <c r="E109" s="2" t="s">
        <v>85</v>
      </c>
      <c r="F109" s="4" t="s">
        <v>88</v>
      </c>
    </row>
    <row r="110" spans="2:6" x14ac:dyDescent="0.25">
      <c r="B110" s="5" t="s">
        <v>193</v>
      </c>
      <c r="C110" s="6">
        <v>44</v>
      </c>
      <c r="D110" s="7" t="s">
        <v>187</v>
      </c>
      <c r="E110" s="5" t="s">
        <v>85</v>
      </c>
      <c r="F110" s="7" t="s">
        <v>79</v>
      </c>
    </row>
    <row r="111" spans="2:6" x14ac:dyDescent="0.25">
      <c r="B111" s="2" t="s">
        <v>193</v>
      </c>
      <c r="C111" s="3">
        <v>45</v>
      </c>
      <c r="D111" s="4" t="s">
        <v>197</v>
      </c>
      <c r="E111" s="2" t="s">
        <v>85</v>
      </c>
      <c r="F111" s="4" t="s">
        <v>60</v>
      </c>
    </row>
    <row r="112" spans="2:6" x14ac:dyDescent="0.25">
      <c r="B112" s="5" t="s">
        <v>198</v>
      </c>
      <c r="C112" s="6">
        <v>5</v>
      </c>
      <c r="D112" s="7" t="s">
        <v>139</v>
      </c>
      <c r="E112" s="5" t="s">
        <v>140</v>
      </c>
      <c r="F112" s="7" t="s">
        <v>38</v>
      </c>
    </row>
    <row r="113" spans="2:6" x14ac:dyDescent="0.25">
      <c r="B113" s="2" t="s">
        <v>198</v>
      </c>
      <c r="C113" s="3">
        <v>6</v>
      </c>
      <c r="D113" s="4" t="s">
        <v>141</v>
      </c>
      <c r="E113" s="2" t="s">
        <v>140</v>
      </c>
      <c r="F113" s="4" t="s">
        <v>39</v>
      </c>
    </row>
    <row r="114" spans="2:6" x14ac:dyDescent="0.25">
      <c r="B114" s="5" t="s">
        <v>198</v>
      </c>
      <c r="C114" s="6">
        <v>7</v>
      </c>
      <c r="D114" s="7" t="s">
        <v>142</v>
      </c>
      <c r="E114" s="5" t="s">
        <v>140</v>
      </c>
      <c r="F114" s="7" t="s">
        <v>40</v>
      </c>
    </row>
    <row r="115" spans="2:6" x14ac:dyDescent="0.25">
      <c r="B115" s="2" t="s">
        <v>198</v>
      </c>
      <c r="C115" s="3">
        <v>8</v>
      </c>
      <c r="D115" s="4" t="s">
        <v>143</v>
      </c>
      <c r="E115" s="2" t="s">
        <v>140</v>
      </c>
      <c r="F115" s="4" t="s">
        <v>41</v>
      </c>
    </row>
    <row r="116" spans="2:6" x14ac:dyDescent="0.25">
      <c r="B116" s="5" t="s">
        <v>198</v>
      </c>
      <c r="C116" s="6">
        <v>9</v>
      </c>
      <c r="D116" s="7" t="s">
        <v>144</v>
      </c>
      <c r="E116" s="5" t="s">
        <v>140</v>
      </c>
      <c r="F116" s="7" t="s">
        <v>42</v>
      </c>
    </row>
    <row r="117" spans="2:6" x14ac:dyDescent="0.25">
      <c r="B117" s="2" t="s">
        <v>198</v>
      </c>
      <c r="C117" s="3">
        <v>10</v>
      </c>
      <c r="D117" s="4" t="s">
        <v>145</v>
      </c>
      <c r="E117" s="2" t="s">
        <v>140</v>
      </c>
      <c r="F117" s="4" t="s">
        <v>43</v>
      </c>
    </row>
    <row r="118" spans="2:6" x14ac:dyDescent="0.25">
      <c r="B118" s="5" t="s">
        <v>198</v>
      </c>
      <c r="C118" s="6">
        <v>13</v>
      </c>
      <c r="D118" s="7" t="s">
        <v>147</v>
      </c>
      <c r="E118" s="5" t="s">
        <v>148</v>
      </c>
      <c r="F118" s="7" t="s">
        <v>46</v>
      </c>
    </row>
    <row r="119" spans="2:6" x14ac:dyDescent="0.25">
      <c r="B119" s="2" t="s">
        <v>198</v>
      </c>
      <c r="C119" s="3">
        <v>14</v>
      </c>
      <c r="D119" s="4" t="s">
        <v>150</v>
      </c>
      <c r="E119" s="2" t="s">
        <v>148</v>
      </c>
      <c r="F119" s="4" t="s">
        <v>48</v>
      </c>
    </row>
    <row r="120" spans="2:6" x14ac:dyDescent="0.25">
      <c r="B120" s="5" t="s">
        <v>198</v>
      </c>
      <c r="C120" s="6">
        <v>15</v>
      </c>
      <c r="D120" s="7" t="s">
        <v>151</v>
      </c>
      <c r="E120" s="5" t="s">
        <v>148</v>
      </c>
      <c r="F120" s="7" t="s">
        <v>49</v>
      </c>
    </row>
    <row r="121" spans="2:6" x14ac:dyDescent="0.25">
      <c r="B121" s="2" t="s">
        <v>198</v>
      </c>
      <c r="C121" s="3">
        <v>16</v>
      </c>
      <c r="D121" s="4" t="s">
        <v>154</v>
      </c>
      <c r="E121" s="2" t="s">
        <v>148</v>
      </c>
      <c r="F121" s="4" t="s">
        <v>51</v>
      </c>
    </row>
    <row r="122" spans="2:6" x14ac:dyDescent="0.25">
      <c r="B122" s="5" t="s">
        <v>198</v>
      </c>
      <c r="C122" s="6">
        <v>17</v>
      </c>
      <c r="D122" s="7" t="s">
        <v>155</v>
      </c>
      <c r="E122" s="5" t="s">
        <v>148</v>
      </c>
      <c r="F122" s="7" t="s">
        <v>52</v>
      </c>
    </row>
    <row r="123" spans="2:6" x14ac:dyDescent="0.25">
      <c r="B123" s="2" t="s">
        <v>198</v>
      </c>
      <c r="C123" s="3">
        <v>21</v>
      </c>
      <c r="D123" s="4" t="s">
        <v>158</v>
      </c>
      <c r="E123" s="2" t="s">
        <v>56</v>
      </c>
      <c r="F123" s="4" t="s">
        <v>58</v>
      </c>
    </row>
    <row r="124" spans="2:6" x14ac:dyDescent="0.25">
      <c r="B124" s="5" t="s">
        <v>198</v>
      </c>
      <c r="C124" s="6">
        <v>22</v>
      </c>
      <c r="D124" s="7" t="s">
        <v>159</v>
      </c>
      <c r="E124" s="5" t="s">
        <v>56</v>
      </c>
      <c r="F124" s="7" t="s">
        <v>59</v>
      </c>
    </row>
    <row r="125" spans="2:6" x14ac:dyDescent="0.25">
      <c r="B125" s="2" t="s">
        <v>198</v>
      </c>
      <c r="C125" s="3">
        <v>23</v>
      </c>
      <c r="D125" s="4" t="s">
        <v>161</v>
      </c>
      <c r="E125" s="2" t="s">
        <v>56</v>
      </c>
      <c r="F125" s="4" t="s">
        <v>61</v>
      </c>
    </row>
    <row r="126" spans="2:6" x14ac:dyDescent="0.25">
      <c r="B126" s="5" t="s">
        <v>198</v>
      </c>
      <c r="C126" s="6">
        <v>24</v>
      </c>
      <c r="D126" s="7" t="s">
        <v>165</v>
      </c>
      <c r="E126" s="5" t="s">
        <v>56</v>
      </c>
      <c r="F126" s="7" t="s">
        <v>65</v>
      </c>
    </row>
    <row r="127" spans="2:6" x14ac:dyDescent="0.25">
      <c r="B127" s="2" t="s">
        <v>198</v>
      </c>
      <c r="C127" s="3">
        <v>25</v>
      </c>
      <c r="D127" s="4" t="s">
        <v>169</v>
      </c>
      <c r="E127" s="2" t="s">
        <v>56</v>
      </c>
      <c r="F127" s="4" t="s">
        <v>69</v>
      </c>
    </row>
    <row r="128" spans="2:6" x14ac:dyDescent="0.25">
      <c r="B128" s="5" t="s">
        <v>198</v>
      </c>
      <c r="C128" s="6">
        <v>26</v>
      </c>
      <c r="D128" s="7" t="s">
        <v>171</v>
      </c>
      <c r="E128" s="5" t="s">
        <v>56</v>
      </c>
      <c r="F128" s="7" t="s">
        <v>71</v>
      </c>
    </row>
    <row r="129" spans="2:6" x14ac:dyDescent="0.25">
      <c r="B129" s="2" t="s">
        <v>198</v>
      </c>
      <c r="C129" s="3">
        <v>27</v>
      </c>
      <c r="D129" s="4" t="s">
        <v>172</v>
      </c>
      <c r="E129" s="2" t="s">
        <v>56</v>
      </c>
      <c r="F129" s="4" t="s">
        <v>72</v>
      </c>
    </row>
    <row r="130" spans="2:6" x14ac:dyDescent="0.25">
      <c r="B130" s="5" t="s">
        <v>198</v>
      </c>
      <c r="C130" s="6">
        <v>28</v>
      </c>
      <c r="D130" s="7" t="s">
        <v>174</v>
      </c>
      <c r="E130" s="5" t="s">
        <v>56</v>
      </c>
      <c r="F130" s="7" t="s">
        <v>74</v>
      </c>
    </row>
    <row r="131" spans="2:6" x14ac:dyDescent="0.25">
      <c r="B131" s="2" t="s">
        <v>198</v>
      </c>
      <c r="C131" s="3">
        <v>29</v>
      </c>
      <c r="D131" s="4" t="s">
        <v>176</v>
      </c>
      <c r="E131" s="2" t="s">
        <v>56</v>
      </c>
      <c r="F131" s="4" t="s">
        <v>76</v>
      </c>
    </row>
    <row r="132" spans="2:6" x14ac:dyDescent="0.25">
      <c r="B132" s="5" t="s">
        <v>198</v>
      </c>
      <c r="C132" s="6">
        <v>30</v>
      </c>
      <c r="D132" s="7" t="s">
        <v>177</v>
      </c>
      <c r="E132" s="5" t="s">
        <v>56</v>
      </c>
      <c r="F132" s="7" t="s">
        <v>77</v>
      </c>
    </row>
    <row r="133" spans="2:6" x14ac:dyDescent="0.25">
      <c r="B133" s="2" t="s">
        <v>198</v>
      </c>
      <c r="C133" s="3">
        <v>31</v>
      </c>
      <c r="D133" s="4" t="s">
        <v>178</v>
      </c>
      <c r="E133" s="2" t="s">
        <v>56</v>
      </c>
      <c r="F133" s="4" t="s">
        <v>78</v>
      </c>
    </row>
    <row r="134" spans="2:6" x14ac:dyDescent="0.25">
      <c r="B134" s="5" t="s">
        <v>198</v>
      </c>
      <c r="C134" s="6">
        <v>32</v>
      </c>
      <c r="D134" s="7" t="s">
        <v>179</v>
      </c>
      <c r="E134" s="5" t="s">
        <v>56</v>
      </c>
      <c r="F134" s="7" t="s">
        <v>77</v>
      </c>
    </row>
    <row r="135" spans="2:6" x14ac:dyDescent="0.25">
      <c r="B135" s="2" t="s">
        <v>198</v>
      </c>
      <c r="C135" s="3">
        <v>33</v>
      </c>
      <c r="D135" s="4" t="s">
        <v>181</v>
      </c>
      <c r="E135" s="2" t="s">
        <v>56</v>
      </c>
      <c r="F135" s="4" t="s">
        <v>79</v>
      </c>
    </row>
    <row r="136" spans="2:6" x14ac:dyDescent="0.25">
      <c r="B136" s="5" t="s">
        <v>198</v>
      </c>
      <c r="C136" s="6">
        <v>34</v>
      </c>
      <c r="D136" s="7" t="s">
        <v>80</v>
      </c>
      <c r="E136" s="5" t="s">
        <v>56</v>
      </c>
      <c r="F136" s="7" t="s">
        <v>80</v>
      </c>
    </row>
    <row r="137" spans="2:6" x14ac:dyDescent="0.25">
      <c r="B137" s="2" t="s">
        <v>198</v>
      </c>
      <c r="C137" s="3">
        <v>38</v>
      </c>
      <c r="D137" s="4" t="s">
        <v>182</v>
      </c>
      <c r="E137" s="2" t="s">
        <v>84</v>
      </c>
      <c r="F137" s="4" t="s">
        <v>84</v>
      </c>
    </row>
    <row r="138" spans="2:6" x14ac:dyDescent="0.25">
      <c r="B138" s="5" t="s">
        <v>198</v>
      </c>
      <c r="C138" s="6">
        <v>41</v>
      </c>
      <c r="D138" s="7" t="s">
        <v>187</v>
      </c>
      <c r="E138" s="5" t="s">
        <v>85</v>
      </c>
      <c r="F138" s="7" t="s">
        <v>79</v>
      </c>
    </row>
    <row r="139" spans="2:6" x14ac:dyDescent="0.25">
      <c r="B139" s="2" t="s">
        <v>199</v>
      </c>
      <c r="C139" s="3">
        <v>5</v>
      </c>
      <c r="D139" s="4" t="s">
        <v>139</v>
      </c>
      <c r="E139" s="2" t="s">
        <v>140</v>
      </c>
      <c r="F139" s="4" t="s">
        <v>38</v>
      </c>
    </row>
    <row r="140" spans="2:6" x14ac:dyDescent="0.25">
      <c r="B140" s="5" t="s">
        <v>199</v>
      </c>
      <c r="C140" s="6">
        <v>6</v>
      </c>
      <c r="D140" s="7" t="s">
        <v>141</v>
      </c>
      <c r="E140" s="5" t="s">
        <v>140</v>
      </c>
      <c r="F140" s="7" t="s">
        <v>39</v>
      </c>
    </row>
    <row r="141" spans="2:6" x14ac:dyDescent="0.25">
      <c r="B141" s="2" t="s">
        <v>199</v>
      </c>
      <c r="C141" s="3">
        <v>7</v>
      </c>
      <c r="D141" s="4" t="s">
        <v>142</v>
      </c>
      <c r="E141" s="2" t="s">
        <v>140</v>
      </c>
      <c r="F141" s="4" t="s">
        <v>40</v>
      </c>
    </row>
    <row r="142" spans="2:6" x14ac:dyDescent="0.25">
      <c r="B142" s="5" t="s">
        <v>199</v>
      </c>
      <c r="C142" s="6">
        <v>8</v>
      </c>
      <c r="D142" s="7" t="s">
        <v>143</v>
      </c>
      <c r="E142" s="5" t="s">
        <v>140</v>
      </c>
      <c r="F142" s="7" t="s">
        <v>41</v>
      </c>
    </row>
    <row r="143" spans="2:6" x14ac:dyDescent="0.25">
      <c r="B143" s="2" t="s">
        <v>199</v>
      </c>
      <c r="C143" s="3">
        <v>9</v>
      </c>
      <c r="D143" s="4" t="s">
        <v>144</v>
      </c>
      <c r="E143" s="2" t="s">
        <v>140</v>
      </c>
      <c r="F143" s="4" t="s">
        <v>42</v>
      </c>
    </row>
    <row r="144" spans="2:6" x14ac:dyDescent="0.25">
      <c r="B144" s="5" t="s">
        <v>199</v>
      </c>
      <c r="C144" s="6">
        <v>10</v>
      </c>
      <c r="D144" s="7" t="s">
        <v>145</v>
      </c>
      <c r="E144" s="5" t="s">
        <v>140</v>
      </c>
      <c r="F144" s="7" t="s">
        <v>43</v>
      </c>
    </row>
    <row r="145" spans="2:6" x14ac:dyDescent="0.25">
      <c r="B145" s="2" t="s">
        <v>199</v>
      </c>
      <c r="C145" s="3">
        <v>13</v>
      </c>
      <c r="D145" s="4" t="s">
        <v>147</v>
      </c>
      <c r="E145" s="2" t="s">
        <v>148</v>
      </c>
      <c r="F145" s="4" t="s">
        <v>46</v>
      </c>
    </row>
    <row r="146" spans="2:6" x14ac:dyDescent="0.25">
      <c r="B146" s="5" t="s">
        <v>199</v>
      </c>
      <c r="C146" s="6">
        <v>14</v>
      </c>
      <c r="D146" s="7" t="s">
        <v>149</v>
      </c>
      <c r="E146" s="5" t="s">
        <v>148</v>
      </c>
      <c r="F146" s="7" t="s">
        <v>47</v>
      </c>
    </row>
    <row r="147" spans="2:6" x14ac:dyDescent="0.25">
      <c r="B147" s="2" t="s">
        <v>199</v>
      </c>
      <c r="C147" s="3">
        <v>15</v>
      </c>
      <c r="D147" s="4" t="s">
        <v>150</v>
      </c>
      <c r="E147" s="2" t="s">
        <v>148</v>
      </c>
      <c r="F147" s="4" t="s">
        <v>48</v>
      </c>
    </row>
    <row r="148" spans="2:6" x14ac:dyDescent="0.25">
      <c r="B148" s="5" t="s">
        <v>199</v>
      </c>
      <c r="C148" s="6">
        <v>16</v>
      </c>
      <c r="D148" s="7" t="s">
        <v>151</v>
      </c>
      <c r="E148" s="5" t="s">
        <v>148</v>
      </c>
      <c r="F148" s="7" t="s">
        <v>49</v>
      </c>
    </row>
    <row r="149" spans="2:6" x14ac:dyDescent="0.25">
      <c r="B149" s="2" t="s">
        <v>199</v>
      </c>
      <c r="C149" s="3">
        <v>17</v>
      </c>
      <c r="D149" s="4" t="s">
        <v>194</v>
      </c>
      <c r="E149" s="2" t="s">
        <v>148</v>
      </c>
      <c r="F149" s="4" t="s">
        <v>48</v>
      </c>
    </row>
    <row r="150" spans="2:6" x14ac:dyDescent="0.25">
      <c r="B150" s="5" t="s">
        <v>199</v>
      </c>
      <c r="C150" s="6">
        <v>18</v>
      </c>
      <c r="D150" s="7" t="s">
        <v>154</v>
      </c>
      <c r="E150" s="5" t="s">
        <v>148</v>
      </c>
      <c r="F150" s="7" t="s">
        <v>51</v>
      </c>
    </row>
    <row r="151" spans="2:6" x14ac:dyDescent="0.25">
      <c r="B151" s="2" t="s">
        <v>199</v>
      </c>
      <c r="C151" s="3">
        <v>19</v>
      </c>
      <c r="D151" s="4" t="s">
        <v>155</v>
      </c>
      <c r="E151" s="2" t="s">
        <v>148</v>
      </c>
      <c r="F151" s="4" t="s">
        <v>52</v>
      </c>
    </row>
    <row r="152" spans="2:6" x14ac:dyDescent="0.25">
      <c r="B152" s="5" t="s">
        <v>199</v>
      </c>
      <c r="C152" s="6">
        <v>23</v>
      </c>
      <c r="D152" s="7" t="s">
        <v>156</v>
      </c>
      <c r="E152" s="5" t="s">
        <v>56</v>
      </c>
      <c r="F152" s="7" t="s">
        <v>57</v>
      </c>
    </row>
    <row r="153" spans="2:6" x14ac:dyDescent="0.25">
      <c r="B153" s="2" t="s">
        <v>199</v>
      </c>
      <c r="C153" s="3">
        <v>24</v>
      </c>
      <c r="D153" s="4" t="s">
        <v>157</v>
      </c>
      <c r="E153" s="2" t="s">
        <v>56</v>
      </c>
      <c r="F153" s="4" t="s">
        <v>52</v>
      </c>
    </row>
    <row r="154" spans="2:6" x14ac:dyDescent="0.25">
      <c r="B154" s="5" t="s">
        <v>199</v>
      </c>
      <c r="C154" s="6">
        <v>25</v>
      </c>
      <c r="D154" s="7" t="s">
        <v>158</v>
      </c>
      <c r="E154" s="5" t="s">
        <v>56</v>
      </c>
      <c r="F154" s="7" t="s">
        <v>58</v>
      </c>
    </row>
    <row r="155" spans="2:6" x14ac:dyDescent="0.25">
      <c r="B155" s="2" t="s">
        <v>199</v>
      </c>
      <c r="C155" s="3">
        <v>26</v>
      </c>
      <c r="D155" s="4" t="s">
        <v>159</v>
      </c>
      <c r="E155" s="2" t="s">
        <v>56</v>
      </c>
      <c r="F155" s="4" t="s">
        <v>59</v>
      </c>
    </row>
    <row r="156" spans="2:6" x14ac:dyDescent="0.25">
      <c r="B156" s="5" t="s">
        <v>199</v>
      </c>
      <c r="C156" s="6">
        <v>27</v>
      </c>
      <c r="D156" s="7" t="s">
        <v>161</v>
      </c>
      <c r="E156" s="5" t="s">
        <v>56</v>
      </c>
      <c r="F156" s="7" t="s">
        <v>61</v>
      </c>
    </row>
    <row r="157" spans="2:6" x14ac:dyDescent="0.25">
      <c r="B157" s="2" t="s">
        <v>199</v>
      </c>
      <c r="C157" s="3">
        <v>28</v>
      </c>
      <c r="D157" s="4" t="s">
        <v>200</v>
      </c>
      <c r="E157" s="2" t="s">
        <v>56</v>
      </c>
      <c r="F157" s="4" t="s">
        <v>81</v>
      </c>
    </row>
    <row r="158" spans="2:6" x14ac:dyDescent="0.25">
      <c r="B158" s="5" t="s">
        <v>199</v>
      </c>
      <c r="C158" s="6">
        <v>29</v>
      </c>
      <c r="D158" s="7" t="s">
        <v>166</v>
      </c>
      <c r="E158" s="5" t="s">
        <v>56</v>
      </c>
      <c r="F158" s="7" t="s">
        <v>66</v>
      </c>
    </row>
    <row r="159" spans="2:6" x14ac:dyDescent="0.25">
      <c r="B159" s="2" t="s">
        <v>199</v>
      </c>
      <c r="C159" s="3">
        <v>30</v>
      </c>
      <c r="D159" s="4" t="s">
        <v>169</v>
      </c>
      <c r="E159" s="2" t="s">
        <v>56</v>
      </c>
      <c r="F159" s="4" t="s">
        <v>69</v>
      </c>
    </row>
    <row r="160" spans="2:6" x14ac:dyDescent="0.25">
      <c r="B160" s="5" t="s">
        <v>199</v>
      </c>
      <c r="C160" s="6">
        <v>31</v>
      </c>
      <c r="D160" s="7" t="s">
        <v>201</v>
      </c>
      <c r="E160" s="5" t="s">
        <v>56</v>
      </c>
      <c r="F160" s="7" t="s">
        <v>69</v>
      </c>
    </row>
    <row r="161" spans="2:6" x14ac:dyDescent="0.25">
      <c r="B161" s="2" t="s">
        <v>199</v>
      </c>
      <c r="C161" s="3">
        <v>32</v>
      </c>
      <c r="D161" s="4" t="s">
        <v>202</v>
      </c>
      <c r="E161" s="2" t="s">
        <v>56</v>
      </c>
      <c r="F161" s="4" t="s">
        <v>70</v>
      </c>
    </row>
    <row r="162" spans="2:6" x14ac:dyDescent="0.25">
      <c r="B162" s="5" t="s">
        <v>199</v>
      </c>
      <c r="C162" s="6">
        <v>34</v>
      </c>
      <c r="D162" s="7" t="s">
        <v>172</v>
      </c>
      <c r="E162" s="5" t="s">
        <v>56</v>
      </c>
      <c r="F162" s="7" t="s">
        <v>72</v>
      </c>
    </row>
    <row r="163" spans="2:6" x14ac:dyDescent="0.25">
      <c r="B163" s="2" t="s">
        <v>199</v>
      </c>
      <c r="C163" s="3">
        <v>35</v>
      </c>
      <c r="D163" s="4" t="s">
        <v>173</v>
      </c>
      <c r="E163" s="2" t="s">
        <v>56</v>
      </c>
      <c r="F163" s="4" t="s">
        <v>73</v>
      </c>
    </row>
    <row r="164" spans="2:6" x14ac:dyDescent="0.25">
      <c r="B164" s="5" t="s">
        <v>199</v>
      </c>
      <c r="C164" s="6">
        <v>36</v>
      </c>
      <c r="D164" s="7" t="s">
        <v>174</v>
      </c>
      <c r="E164" s="5" t="s">
        <v>56</v>
      </c>
      <c r="F164" s="7" t="s">
        <v>74</v>
      </c>
    </row>
    <row r="165" spans="2:6" x14ac:dyDescent="0.25">
      <c r="B165" s="2" t="s">
        <v>199</v>
      </c>
      <c r="C165" s="3">
        <v>37</v>
      </c>
      <c r="D165" s="4" t="s">
        <v>177</v>
      </c>
      <c r="E165" s="2" t="s">
        <v>56</v>
      </c>
      <c r="F165" s="4" t="s">
        <v>77</v>
      </c>
    </row>
    <row r="166" spans="2:6" x14ac:dyDescent="0.25">
      <c r="B166" s="5" t="s">
        <v>199</v>
      </c>
      <c r="C166" s="6">
        <v>38</v>
      </c>
      <c r="D166" s="7" t="s">
        <v>178</v>
      </c>
      <c r="E166" s="5" t="s">
        <v>56</v>
      </c>
      <c r="F166" s="7" t="s">
        <v>78</v>
      </c>
    </row>
    <row r="167" spans="2:6" x14ac:dyDescent="0.25">
      <c r="B167" s="2" t="s">
        <v>199</v>
      </c>
      <c r="C167" s="3">
        <v>39</v>
      </c>
      <c r="D167" s="4" t="s">
        <v>179</v>
      </c>
      <c r="E167" s="2" t="s">
        <v>56</v>
      </c>
      <c r="F167" s="4" t="s">
        <v>77</v>
      </c>
    </row>
    <row r="168" spans="2:6" x14ac:dyDescent="0.25">
      <c r="B168" s="5" t="s">
        <v>199</v>
      </c>
      <c r="C168" s="6">
        <v>40</v>
      </c>
      <c r="D168" s="7" t="s">
        <v>203</v>
      </c>
      <c r="E168" s="5" t="s">
        <v>56</v>
      </c>
      <c r="F168" s="7" t="s">
        <v>68</v>
      </c>
    </row>
    <row r="169" spans="2:6" x14ac:dyDescent="0.25">
      <c r="B169" s="2" t="s">
        <v>199</v>
      </c>
      <c r="C169" s="3">
        <v>41</v>
      </c>
      <c r="D169" s="4" t="s">
        <v>181</v>
      </c>
      <c r="E169" s="2" t="s">
        <v>56</v>
      </c>
      <c r="F169" s="4" t="s">
        <v>79</v>
      </c>
    </row>
    <row r="170" spans="2:6" x14ac:dyDescent="0.25">
      <c r="B170" s="5" t="s">
        <v>199</v>
      </c>
      <c r="C170" s="6">
        <v>42</v>
      </c>
      <c r="D170" s="7" t="s">
        <v>80</v>
      </c>
      <c r="E170" s="5" t="s">
        <v>56</v>
      </c>
      <c r="F170" s="7" t="s">
        <v>80</v>
      </c>
    </row>
    <row r="171" spans="2:6" x14ac:dyDescent="0.25">
      <c r="B171" s="2" t="s">
        <v>199</v>
      </c>
      <c r="C171" s="3">
        <v>46</v>
      </c>
      <c r="D171" s="4" t="s">
        <v>182</v>
      </c>
      <c r="E171" s="2" t="s">
        <v>84</v>
      </c>
      <c r="F171" s="4" t="s">
        <v>84</v>
      </c>
    </row>
    <row r="172" spans="2:6" x14ac:dyDescent="0.25">
      <c r="B172" s="5" t="s">
        <v>199</v>
      </c>
      <c r="C172" s="6">
        <v>49</v>
      </c>
      <c r="D172" s="7" t="s">
        <v>186</v>
      </c>
      <c r="E172" s="5" t="s">
        <v>85</v>
      </c>
      <c r="F172" s="7" t="s">
        <v>88</v>
      </c>
    </row>
    <row r="173" spans="2:6" x14ac:dyDescent="0.25">
      <c r="B173" s="2" t="s">
        <v>199</v>
      </c>
      <c r="C173" s="3">
        <v>50</v>
      </c>
      <c r="D173" s="4" t="s">
        <v>86</v>
      </c>
      <c r="E173" s="2" t="s">
        <v>85</v>
      </c>
      <c r="F173" s="4" t="s">
        <v>86</v>
      </c>
    </row>
    <row r="174" spans="2:6" x14ac:dyDescent="0.25">
      <c r="B174" s="5" t="s">
        <v>199</v>
      </c>
      <c r="C174" s="6">
        <v>51</v>
      </c>
      <c r="D174" s="7" t="s">
        <v>187</v>
      </c>
      <c r="E174" s="5" t="s">
        <v>85</v>
      </c>
      <c r="F174" s="7" t="s">
        <v>79</v>
      </c>
    </row>
    <row r="175" spans="2:6" x14ac:dyDescent="0.25">
      <c r="B175" s="2" t="s">
        <v>199</v>
      </c>
      <c r="C175" s="3">
        <v>52</v>
      </c>
      <c r="D175" s="4" t="s">
        <v>87</v>
      </c>
      <c r="E175" s="2" t="s">
        <v>85</v>
      </c>
      <c r="F175" s="4" t="s">
        <v>87</v>
      </c>
    </row>
    <row r="177" spans="2:6" x14ac:dyDescent="0.25">
      <c r="B177" s="65" t="s">
        <v>204</v>
      </c>
      <c r="C177" s="65"/>
      <c r="D177" s="65"/>
      <c r="E177" s="65"/>
      <c r="F177" s="65"/>
    </row>
    <row r="178" spans="2:6" x14ac:dyDescent="0.25">
      <c r="B178" s="2" t="s">
        <v>205</v>
      </c>
      <c r="C178" s="3">
        <v>7</v>
      </c>
      <c r="D178" s="4" t="s">
        <v>206</v>
      </c>
      <c r="E178" s="2" t="s">
        <v>89</v>
      </c>
      <c r="F178" s="4" t="s">
        <v>90</v>
      </c>
    </row>
    <row r="179" spans="2:6" x14ac:dyDescent="0.25">
      <c r="B179" s="5" t="s">
        <v>205</v>
      </c>
      <c r="C179" s="6">
        <v>8</v>
      </c>
      <c r="D179" s="7" t="s">
        <v>207</v>
      </c>
      <c r="E179" s="5" t="s">
        <v>89</v>
      </c>
      <c r="F179" s="7" t="s">
        <v>90</v>
      </c>
    </row>
    <row r="180" spans="2:6" x14ac:dyDescent="0.25">
      <c r="B180" s="2" t="s">
        <v>205</v>
      </c>
      <c r="C180" s="3">
        <v>9</v>
      </c>
      <c r="D180" s="4" t="s">
        <v>208</v>
      </c>
      <c r="E180" s="2" t="s">
        <v>89</v>
      </c>
      <c r="F180" s="4" t="s">
        <v>90</v>
      </c>
    </row>
    <row r="181" spans="2:6" x14ac:dyDescent="0.25">
      <c r="B181" s="5" t="s">
        <v>205</v>
      </c>
      <c r="C181" s="6">
        <v>10</v>
      </c>
      <c r="D181" s="7" t="s">
        <v>209</v>
      </c>
      <c r="E181" s="5" t="s">
        <v>89</v>
      </c>
      <c r="F181" s="7" t="s">
        <v>90</v>
      </c>
    </row>
    <row r="182" spans="2:6" x14ac:dyDescent="0.25">
      <c r="B182" s="2" t="s">
        <v>205</v>
      </c>
      <c r="C182" s="3">
        <v>11</v>
      </c>
      <c r="D182" s="4" t="s">
        <v>210</v>
      </c>
      <c r="E182" s="2" t="s">
        <v>89</v>
      </c>
      <c r="F182" s="4" t="s">
        <v>90</v>
      </c>
    </row>
    <row r="183" spans="2:6" x14ac:dyDescent="0.25">
      <c r="B183" s="5" t="s">
        <v>205</v>
      </c>
      <c r="C183" s="6">
        <v>12</v>
      </c>
      <c r="D183" s="7" t="s">
        <v>211</v>
      </c>
      <c r="E183" s="5" t="s">
        <v>89</v>
      </c>
      <c r="F183" s="7" t="s">
        <v>90</v>
      </c>
    </row>
    <row r="184" spans="2:6" x14ac:dyDescent="0.25">
      <c r="B184" s="2" t="s">
        <v>205</v>
      </c>
      <c r="C184" s="3">
        <v>16</v>
      </c>
      <c r="D184" s="4" t="s">
        <v>212</v>
      </c>
      <c r="E184" s="2" t="s">
        <v>89</v>
      </c>
      <c r="F184" s="4" t="s">
        <v>91</v>
      </c>
    </row>
    <row r="185" spans="2:6" x14ac:dyDescent="0.25">
      <c r="B185" s="5" t="s">
        <v>205</v>
      </c>
      <c r="C185" s="6">
        <v>17</v>
      </c>
      <c r="D185" s="7" t="s">
        <v>213</v>
      </c>
      <c r="E185" s="5" t="s">
        <v>89</v>
      </c>
      <c r="F185" s="7" t="s">
        <v>92</v>
      </c>
    </row>
    <row r="186" spans="2:6" x14ac:dyDescent="0.25">
      <c r="B186" s="2" t="s">
        <v>205</v>
      </c>
      <c r="C186" s="3">
        <v>18</v>
      </c>
      <c r="D186" s="4" t="s">
        <v>214</v>
      </c>
      <c r="E186" s="2" t="s">
        <v>89</v>
      </c>
      <c r="F186" s="4" t="s">
        <v>93</v>
      </c>
    </row>
    <row r="187" spans="2:6" x14ac:dyDescent="0.25">
      <c r="B187" s="5" t="s">
        <v>205</v>
      </c>
      <c r="C187" s="6">
        <v>19</v>
      </c>
      <c r="D187" s="7" t="s">
        <v>215</v>
      </c>
      <c r="E187" s="5" t="s">
        <v>89</v>
      </c>
      <c r="F187" s="7" t="s">
        <v>93</v>
      </c>
    </row>
    <row r="188" spans="2:6" x14ac:dyDescent="0.25">
      <c r="B188" s="2" t="s">
        <v>205</v>
      </c>
      <c r="C188" s="3">
        <v>20</v>
      </c>
      <c r="D188" s="4" t="s">
        <v>216</v>
      </c>
      <c r="E188" s="2" t="s">
        <v>89</v>
      </c>
      <c r="F188" s="4" t="s">
        <v>93</v>
      </c>
    </row>
    <row r="189" spans="2:6" x14ac:dyDescent="0.25">
      <c r="B189" s="5" t="s">
        <v>205</v>
      </c>
      <c r="C189" s="6">
        <v>21</v>
      </c>
      <c r="D189" s="7" t="s">
        <v>217</v>
      </c>
      <c r="E189" s="5" t="s">
        <v>89</v>
      </c>
      <c r="F189" s="7" t="s">
        <v>93</v>
      </c>
    </row>
    <row r="190" spans="2:6" x14ac:dyDescent="0.25">
      <c r="B190" s="2" t="s">
        <v>205</v>
      </c>
      <c r="C190" s="3">
        <v>22</v>
      </c>
      <c r="D190" s="4" t="s">
        <v>218</v>
      </c>
      <c r="E190" s="2" t="s">
        <v>89</v>
      </c>
      <c r="F190" s="4" t="s">
        <v>93</v>
      </c>
    </row>
    <row r="191" spans="2:6" x14ac:dyDescent="0.25">
      <c r="B191" s="5" t="s">
        <v>205</v>
      </c>
      <c r="C191" s="6">
        <v>23</v>
      </c>
      <c r="D191" s="7" t="s">
        <v>219</v>
      </c>
      <c r="E191" s="5" t="s">
        <v>89</v>
      </c>
      <c r="F191" s="7" t="s">
        <v>93</v>
      </c>
    </row>
    <row r="192" spans="2:6" x14ac:dyDescent="0.25">
      <c r="B192" s="2" t="s">
        <v>205</v>
      </c>
      <c r="C192" s="3">
        <v>24</v>
      </c>
      <c r="D192" s="4" t="s">
        <v>220</v>
      </c>
      <c r="E192" s="2" t="s">
        <v>89</v>
      </c>
      <c r="F192" s="4" t="s">
        <v>93</v>
      </c>
    </row>
    <row r="193" spans="2:6" x14ac:dyDescent="0.25">
      <c r="B193" s="5" t="s">
        <v>205</v>
      </c>
      <c r="C193" s="6">
        <v>25</v>
      </c>
      <c r="D193" s="7" t="s">
        <v>221</v>
      </c>
      <c r="E193" s="5" t="s">
        <v>89</v>
      </c>
      <c r="F193" s="7" t="s">
        <v>93</v>
      </c>
    </row>
    <row r="194" spans="2:6" x14ac:dyDescent="0.25">
      <c r="B194" s="2" t="s">
        <v>205</v>
      </c>
      <c r="C194" s="3">
        <v>26</v>
      </c>
      <c r="D194" s="4" t="s">
        <v>222</v>
      </c>
      <c r="E194" s="2" t="s">
        <v>89</v>
      </c>
      <c r="F194" s="4" t="s">
        <v>93</v>
      </c>
    </row>
    <row r="195" spans="2:6" x14ac:dyDescent="0.25">
      <c r="B195" s="5" t="s">
        <v>205</v>
      </c>
      <c r="C195" s="6">
        <v>27</v>
      </c>
      <c r="D195" s="7" t="s">
        <v>223</v>
      </c>
      <c r="E195" s="5" t="s">
        <v>89</v>
      </c>
      <c r="F195" s="7" t="s">
        <v>93</v>
      </c>
    </row>
    <row r="196" spans="2:6" x14ac:dyDescent="0.25">
      <c r="B196" s="2" t="s">
        <v>205</v>
      </c>
      <c r="C196" s="3">
        <v>29</v>
      </c>
      <c r="D196" s="4" t="s">
        <v>224</v>
      </c>
      <c r="E196" s="2" t="s">
        <v>89</v>
      </c>
      <c r="F196" s="4" t="s">
        <v>91</v>
      </c>
    </row>
    <row r="197" spans="2:6" x14ac:dyDescent="0.25">
      <c r="B197" s="5" t="s">
        <v>205</v>
      </c>
      <c r="C197" s="6">
        <v>30</v>
      </c>
      <c r="D197" s="7" t="s">
        <v>225</v>
      </c>
      <c r="E197" s="5" t="s">
        <v>89</v>
      </c>
      <c r="F197" s="7" t="s">
        <v>94</v>
      </c>
    </row>
    <row r="198" spans="2:6" x14ac:dyDescent="0.25">
      <c r="B198" s="2" t="s">
        <v>205</v>
      </c>
      <c r="C198" s="3">
        <v>31</v>
      </c>
      <c r="D198" s="4" t="s">
        <v>226</v>
      </c>
      <c r="E198" s="2" t="s">
        <v>89</v>
      </c>
      <c r="F198" s="4" t="s">
        <v>79</v>
      </c>
    </row>
    <row r="199" spans="2:6" x14ac:dyDescent="0.25">
      <c r="B199" s="5" t="s">
        <v>205</v>
      </c>
      <c r="C199" s="6">
        <v>35</v>
      </c>
      <c r="D199" s="7" t="s">
        <v>227</v>
      </c>
      <c r="E199" s="5" t="s">
        <v>228</v>
      </c>
      <c r="F199" s="7" t="s">
        <v>99</v>
      </c>
    </row>
    <row r="200" spans="2:6" x14ac:dyDescent="0.25">
      <c r="B200" s="2" t="s">
        <v>205</v>
      </c>
      <c r="C200" s="3">
        <v>36</v>
      </c>
      <c r="D200" s="4" t="s">
        <v>229</v>
      </c>
      <c r="E200" s="2" t="s">
        <v>228</v>
      </c>
      <c r="F200" s="4" t="s">
        <v>99</v>
      </c>
    </row>
    <row r="201" spans="2:6" x14ac:dyDescent="0.25">
      <c r="B201" s="5" t="s">
        <v>205</v>
      </c>
      <c r="C201" s="6">
        <v>37</v>
      </c>
      <c r="D201" s="7" t="s">
        <v>230</v>
      </c>
      <c r="E201" s="5" t="s">
        <v>228</v>
      </c>
      <c r="F201" s="7" t="s">
        <v>100</v>
      </c>
    </row>
    <row r="202" spans="2:6" x14ac:dyDescent="0.25">
      <c r="B202" s="2" t="s">
        <v>205</v>
      </c>
      <c r="C202" s="3">
        <v>38</v>
      </c>
      <c r="D202" s="4" t="s">
        <v>231</v>
      </c>
      <c r="E202" s="2" t="s">
        <v>228</v>
      </c>
      <c r="F202" s="4" t="s">
        <v>101</v>
      </c>
    </row>
    <row r="203" spans="2:6" x14ac:dyDescent="0.25">
      <c r="B203" s="5" t="s">
        <v>205</v>
      </c>
      <c r="C203" s="6">
        <v>40</v>
      </c>
      <c r="D203" s="7" t="s">
        <v>232</v>
      </c>
      <c r="E203" s="5" t="s">
        <v>228</v>
      </c>
      <c r="F203" s="7" t="s">
        <v>102</v>
      </c>
    </row>
    <row r="204" spans="2:6" x14ac:dyDescent="0.25">
      <c r="B204" s="2" t="s">
        <v>205</v>
      </c>
      <c r="C204" s="3">
        <v>41</v>
      </c>
      <c r="D204" s="4" t="s">
        <v>233</v>
      </c>
      <c r="E204" s="2" t="s">
        <v>228</v>
      </c>
      <c r="F204" s="4" t="s">
        <v>102</v>
      </c>
    </row>
    <row r="205" spans="2:6" x14ac:dyDescent="0.25">
      <c r="B205" s="5" t="s">
        <v>205</v>
      </c>
      <c r="C205" s="6">
        <v>42</v>
      </c>
      <c r="D205" s="7" t="s">
        <v>234</v>
      </c>
      <c r="E205" s="5" t="s">
        <v>228</v>
      </c>
      <c r="F205" s="7" t="s">
        <v>102</v>
      </c>
    </row>
    <row r="206" spans="2:6" x14ac:dyDescent="0.25">
      <c r="B206" s="2" t="s">
        <v>205</v>
      </c>
      <c r="C206" s="3">
        <v>44</v>
      </c>
      <c r="D206" s="4" t="s">
        <v>235</v>
      </c>
      <c r="E206" s="2" t="s">
        <v>228</v>
      </c>
      <c r="F206" s="4" t="s">
        <v>103</v>
      </c>
    </row>
    <row r="207" spans="2:6" x14ac:dyDescent="0.25">
      <c r="B207" s="5" t="s">
        <v>205</v>
      </c>
      <c r="C207" s="6">
        <v>45</v>
      </c>
      <c r="D207" s="7" t="s">
        <v>236</v>
      </c>
      <c r="E207" s="5" t="s">
        <v>228</v>
      </c>
      <c r="F207" s="7" t="s">
        <v>103</v>
      </c>
    </row>
    <row r="208" spans="2:6" x14ac:dyDescent="0.25">
      <c r="B208" s="2" t="s">
        <v>205</v>
      </c>
      <c r="C208" s="3">
        <v>47</v>
      </c>
      <c r="D208" s="4" t="s">
        <v>237</v>
      </c>
      <c r="E208" s="2" t="s">
        <v>228</v>
      </c>
      <c r="F208" s="4" t="s">
        <v>104</v>
      </c>
    </row>
    <row r="209" spans="2:6" x14ac:dyDescent="0.25">
      <c r="B209" s="5" t="s">
        <v>205</v>
      </c>
      <c r="C209" s="6">
        <v>48</v>
      </c>
      <c r="D209" s="7" t="s">
        <v>238</v>
      </c>
      <c r="E209" s="5" t="s">
        <v>228</v>
      </c>
      <c r="F209" s="7" t="s">
        <v>104</v>
      </c>
    </row>
    <row r="210" spans="2:6" x14ac:dyDescent="0.25">
      <c r="B210" s="2" t="s">
        <v>205</v>
      </c>
      <c r="C210" s="3">
        <v>50</v>
      </c>
      <c r="D210" s="4" t="s">
        <v>105</v>
      </c>
      <c r="E210" s="2" t="s">
        <v>228</v>
      </c>
      <c r="F210" s="4" t="s">
        <v>105</v>
      </c>
    </row>
    <row r="211" spans="2:6" x14ac:dyDescent="0.25">
      <c r="B211" s="5" t="s">
        <v>205</v>
      </c>
      <c r="C211" s="6">
        <v>57</v>
      </c>
      <c r="D211" s="7" t="s">
        <v>239</v>
      </c>
      <c r="E211" s="5" t="s">
        <v>108</v>
      </c>
      <c r="F211" s="7" t="s">
        <v>109</v>
      </c>
    </row>
    <row r="212" spans="2:6" x14ac:dyDescent="0.25">
      <c r="B212" s="2" t="s">
        <v>205</v>
      </c>
      <c r="C212" s="3">
        <v>58</v>
      </c>
      <c r="D212" s="4" t="s">
        <v>240</v>
      </c>
      <c r="E212" s="2" t="s">
        <v>108</v>
      </c>
      <c r="F212" s="4" t="s">
        <v>109</v>
      </c>
    </row>
    <row r="213" spans="2:6" x14ac:dyDescent="0.25">
      <c r="B213" s="5" t="s">
        <v>205</v>
      </c>
      <c r="C213" s="6">
        <v>59</v>
      </c>
      <c r="D213" s="7" t="s">
        <v>241</v>
      </c>
      <c r="E213" s="5" t="s">
        <v>108</v>
      </c>
      <c r="F213" s="7" t="s">
        <v>109</v>
      </c>
    </row>
    <row r="214" spans="2:6" x14ac:dyDescent="0.25">
      <c r="B214" s="2" t="s">
        <v>205</v>
      </c>
      <c r="C214" s="3">
        <v>60</v>
      </c>
      <c r="D214" s="4" t="s">
        <v>242</v>
      </c>
      <c r="E214" s="2" t="s">
        <v>108</v>
      </c>
      <c r="F214" s="4" t="s">
        <v>109</v>
      </c>
    </row>
    <row r="215" spans="2:6" x14ac:dyDescent="0.25">
      <c r="B215" s="5" t="s">
        <v>205</v>
      </c>
      <c r="C215" s="6">
        <v>61</v>
      </c>
      <c r="D215" s="7" t="s">
        <v>243</v>
      </c>
      <c r="E215" s="5" t="s">
        <v>108</v>
      </c>
      <c r="F215" s="7" t="s">
        <v>109</v>
      </c>
    </row>
    <row r="216" spans="2:6" x14ac:dyDescent="0.25">
      <c r="B216" s="2" t="s">
        <v>205</v>
      </c>
      <c r="C216" s="3">
        <v>62</v>
      </c>
      <c r="D216" s="4" t="s">
        <v>244</v>
      </c>
      <c r="E216" s="2" t="s">
        <v>108</v>
      </c>
      <c r="F216" s="4" t="s">
        <v>109</v>
      </c>
    </row>
    <row r="217" spans="2:6" x14ac:dyDescent="0.25">
      <c r="B217" s="5" t="s">
        <v>205</v>
      </c>
      <c r="C217" s="6">
        <v>63</v>
      </c>
      <c r="D217" s="7" t="s">
        <v>245</v>
      </c>
      <c r="E217" s="5" t="s">
        <v>108</v>
      </c>
      <c r="F217" s="7" t="s">
        <v>109</v>
      </c>
    </row>
    <row r="218" spans="2:6" x14ac:dyDescent="0.25">
      <c r="B218" s="2" t="s">
        <v>205</v>
      </c>
      <c r="C218" s="3">
        <v>64</v>
      </c>
      <c r="D218" s="4" t="s">
        <v>246</v>
      </c>
      <c r="E218" s="2" t="s">
        <v>108</v>
      </c>
      <c r="F218" s="4" t="s">
        <v>109</v>
      </c>
    </row>
    <row r="219" spans="2:6" x14ac:dyDescent="0.25">
      <c r="B219" s="5" t="s">
        <v>205</v>
      </c>
      <c r="C219" s="6">
        <v>65</v>
      </c>
      <c r="D219" s="7" t="s">
        <v>247</v>
      </c>
      <c r="E219" s="5" t="s">
        <v>108</v>
      </c>
      <c r="F219" s="7" t="s">
        <v>109</v>
      </c>
    </row>
    <row r="220" spans="2:6" x14ac:dyDescent="0.25">
      <c r="B220" s="2" t="s">
        <v>205</v>
      </c>
      <c r="C220" s="3">
        <v>66</v>
      </c>
      <c r="D220" s="4" t="s">
        <v>248</v>
      </c>
      <c r="E220" s="2" t="s">
        <v>108</v>
      </c>
      <c r="F220" s="4" t="s">
        <v>109</v>
      </c>
    </row>
    <row r="221" spans="2:6" x14ac:dyDescent="0.25">
      <c r="B221" s="5" t="s">
        <v>205</v>
      </c>
      <c r="C221" s="6">
        <v>67</v>
      </c>
      <c r="D221" s="7" t="s">
        <v>249</v>
      </c>
      <c r="E221" s="5" t="s">
        <v>108</v>
      </c>
      <c r="F221" s="7" t="s">
        <v>109</v>
      </c>
    </row>
    <row r="222" spans="2:6" x14ac:dyDescent="0.25">
      <c r="B222" s="2" t="s">
        <v>205</v>
      </c>
      <c r="C222" s="3">
        <v>68</v>
      </c>
      <c r="D222" s="4" t="s">
        <v>250</v>
      </c>
      <c r="E222" s="2" t="s">
        <v>108</v>
      </c>
      <c r="F222" s="4" t="s">
        <v>109</v>
      </c>
    </row>
    <row r="223" spans="2:6" x14ac:dyDescent="0.25">
      <c r="B223" s="5" t="s">
        <v>205</v>
      </c>
      <c r="C223" s="6">
        <v>69</v>
      </c>
      <c r="D223" s="7" t="s">
        <v>251</v>
      </c>
      <c r="E223" s="5" t="s">
        <v>108</v>
      </c>
      <c r="F223" s="7" t="s">
        <v>109</v>
      </c>
    </row>
    <row r="224" spans="2:6" x14ac:dyDescent="0.25">
      <c r="B224" s="2" t="s">
        <v>205</v>
      </c>
      <c r="C224" s="3">
        <v>70</v>
      </c>
      <c r="D224" s="4" t="s">
        <v>252</v>
      </c>
      <c r="E224" s="2" t="s">
        <v>108</v>
      </c>
      <c r="F224" s="4" t="s">
        <v>109</v>
      </c>
    </row>
    <row r="225" spans="2:6" x14ac:dyDescent="0.25">
      <c r="B225" s="5" t="s">
        <v>205</v>
      </c>
      <c r="C225" s="6">
        <v>71</v>
      </c>
      <c r="D225" s="7" t="s">
        <v>253</v>
      </c>
      <c r="E225" s="5" t="s">
        <v>108</v>
      </c>
      <c r="F225" s="7" t="s">
        <v>109</v>
      </c>
    </row>
    <row r="226" spans="2:6" x14ac:dyDescent="0.25">
      <c r="B226" s="2" t="s">
        <v>205</v>
      </c>
      <c r="C226" s="3">
        <v>75</v>
      </c>
      <c r="D226" s="4" t="s">
        <v>254</v>
      </c>
      <c r="E226" s="2" t="s">
        <v>108</v>
      </c>
      <c r="F226" s="4" t="s">
        <v>110</v>
      </c>
    </row>
    <row r="227" spans="2:6" x14ac:dyDescent="0.25">
      <c r="B227" s="5" t="s">
        <v>205</v>
      </c>
      <c r="C227" s="6">
        <v>76</v>
      </c>
      <c r="D227" s="7" t="s">
        <v>255</v>
      </c>
      <c r="E227" s="5" t="s">
        <v>108</v>
      </c>
      <c r="F227" s="7" t="s">
        <v>110</v>
      </c>
    </row>
    <row r="228" spans="2:6" x14ac:dyDescent="0.25">
      <c r="B228" s="2" t="s">
        <v>205</v>
      </c>
      <c r="C228" s="3">
        <v>77</v>
      </c>
      <c r="D228" s="4" t="s">
        <v>256</v>
      </c>
      <c r="E228" s="2" t="s">
        <v>108</v>
      </c>
      <c r="F228" s="4" t="s">
        <v>110</v>
      </c>
    </row>
    <row r="229" spans="2:6" x14ac:dyDescent="0.25">
      <c r="B229" s="5" t="s">
        <v>205</v>
      </c>
      <c r="C229" s="6">
        <v>78</v>
      </c>
      <c r="D229" s="7" t="s">
        <v>257</v>
      </c>
      <c r="E229" s="5" t="s">
        <v>108</v>
      </c>
      <c r="F229" s="7" t="s">
        <v>110</v>
      </c>
    </row>
    <row r="230" spans="2:6" x14ac:dyDescent="0.25">
      <c r="B230" s="2" t="s">
        <v>205</v>
      </c>
      <c r="C230" s="3">
        <v>79</v>
      </c>
      <c r="D230" s="4" t="s">
        <v>258</v>
      </c>
      <c r="E230" s="2" t="s">
        <v>108</v>
      </c>
      <c r="F230" s="4" t="s">
        <v>110</v>
      </c>
    </row>
    <row r="231" spans="2:6" x14ac:dyDescent="0.25">
      <c r="B231" s="5" t="s">
        <v>205</v>
      </c>
      <c r="C231" s="6">
        <v>80</v>
      </c>
      <c r="D231" s="7" t="s">
        <v>259</v>
      </c>
      <c r="E231" s="5" t="s">
        <v>108</v>
      </c>
      <c r="F231" s="7" t="s">
        <v>111</v>
      </c>
    </row>
    <row r="232" spans="2:6" x14ac:dyDescent="0.25">
      <c r="B232" s="2" t="s">
        <v>205</v>
      </c>
      <c r="C232" s="3">
        <v>81</v>
      </c>
      <c r="D232" s="4" t="s">
        <v>260</v>
      </c>
      <c r="E232" s="2" t="s">
        <v>108</v>
      </c>
      <c r="F232" s="4" t="s">
        <v>110</v>
      </c>
    </row>
    <row r="233" spans="2:6" x14ac:dyDescent="0.25">
      <c r="B233" s="5" t="s">
        <v>205</v>
      </c>
      <c r="C233" s="6">
        <v>82</v>
      </c>
      <c r="D233" s="7" t="s">
        <v>261</v>
      </c>
      <c r="E233" s="5" t="s">
        <v>108</v>
      </c>
      <c r="F233" s="7" t="s">
        <v>110</v>
      </c>
    </row>
    <row r="234" spans="2:6" x14ac:dyDescent="0.25">
      <c r="B234" s="2" t="s">
        <v>205</v>
      </c>
      <c r="C234" s="3">
        <v>84</v>
      </c>
      <c r="D234" s="4" t="s">
        <v>262</v>
      </c>
      <c r="E234" s="2" t="s">
        <v>108</v>
      </c>
      <c r="F234" s="4" t="s">
        <v>112</v>
      </c>
    </row>
    <row r="235" spans="2:6" x14ac:dyDescent="0.25">
      <c r="B235" s="5" t="s">
        <v>205</v>
      </c>
      <c r="C235" s="6">
        <v>85</v>
      </c>
      <c r="D235" s="7" t="s">
        <v>263</v>
      </c>
      <c r="E235" s="5" t="s">
        <v>108</v>
      </c>
      <c r="F235" s="7" t="s">
        <v>112</v>
      </c>
    </row>
    <row r="236" spans="2:6" x14ac:dyDescent="0.25">
      <c r="B236" s="2" t="s">
        <v>205</v>
      </c>
      <c r="C236" s="3">
        <v>86</v>
      </c>
      <c r="D236" s="4" t="s">
        <v>264</v>
      </c>
      <c r="E236" s="2" t="s">
        <v>108</v>
      </c>
      <c r="F236" s="4" t="s">
        <v>112</v>
      </c>
    </row>
    <row r="237" spans="2:6" x14ac:dyDescent="0.25">
      <c r="B237" s="5" t="s">
        <v>205</v>
      </c>
      <c r="C237" s="6">
        <v>87</v>
      </c>
      <c r="D237" s="7" t="s">
        <v>265</v>
      </c>
      <c r="E237" s="5" t="s">
        <v>108</v>
      </c>
      <c r="F237" s="7" t="s">
        <v>109</v>
      </c>
    </row>
    <row r="238" spans="2:6" x14ac:dyDescent="0.25">
      <c r="B238" s="2" t="s">
        <v>205</v>
      </c>
      <c r="C238" s="3">
        <v>88</v>
      </c>
      <c r="D238" s="4" t="s">
        <v>266</v>
      </c>
      <c r="E238" s="2" t="s">
        <v>108</v>
      </c>
      <c r="F238" s="4" t="s">
        <v>113</v>
      </c>
    </row>
    <row r="239" spans="2:6" x14ac:dyDescent="0.25">
      <c r="B239" s="5" t="s">
        <v>205</v>
      </c>
      <c r="C239" s="6">
        <v>90</v>
      </c>
      <c r="D239" s="7" t="s">
        <v>267</v>
      </c>
      <c r="E239" s="5" t="s">
        <v>108</v>
      </c>
      <c r="F239" s="7" t="s">
        <v>114</v>
      </c>
    </row>
    <row r="240" spans="2:6" x14ac:dyDescent="0.25">
      <c r="B240" s="2" t="s">
        <v>205</v>
      </c>
      <c r="C240" s="3">
        <v>91</v>
      </c>
      <c r="D240" s="4" t="s">
        <v>268</v>
      </c>
      <c r="E240" s="2" t="s">
        <v>108</v>
      </c>
      <c r="F240" s="4" t="s">
        <v>115</v>
      </c>
    </row>
    <row r="241" spans="2:6" x14ac:dyDescent="0.25">
      <c r="B241" s="5" t="s">
        <v>205</v>
      </c>
      <c r="C241" s="6">
        <v>92</v>
      </c>
      <c r="D241" s="7" t="s">
        <v>269</v>
      </c>
      <c r="E241" s="5" t="s">
        <v>108</v>
      </c>
      <c r="F241" s="7" t="s">
        <v>116</v>
      </c>
    </row>
    <row r="242" spans="2:6" x14ac:dyDescent="0.25">
      <c r="B242" s="2" t="s">
        <v>205</v>
      </c>
      <c r="C242" s="3">
        <v>97</v>
      </c>
      <c r="D242" s="4" t="s">
        <v>270</v>
      </c>
      <c r="E242" s="2" t="s">
        <v>271</v>
      </c>
      <c r="F242" s="4" t="s">
        <v>112</v>
      </c>
    </row>
    <row r="243" spans="2:6" x14ac:dyDescent="0.25">
      <c r="B243" s="5" t="s">
        <v>205</v>
      </c>
      <c r="C243" s="6">
        <v>98</v>
      </c>
      <c r="D243" s="7" t="s">
        <v>272</v>
      </c>
      <c r="E243" s="5" t="s">
        <v>271</v>
      </c>
      <c r="F243" s="7" t="s">
        <v>112</v>
      </c>
    </row>
    <row r="244" spans="2:6" x14ac:dyDescent="0.25">
      <c r="B244" s="2" t="s">
        <v>205</v>
      </c>
      <c r="C244" s="3">
        <v>99</v>
      </c>
      <c r="D244" s="4" t="s">
        <v>273</v>
      </c>
      <c r="E244" s="2" t="s">
        <v>271</v>
      </c>
      <c r="F244" s="4" t="s">
        <v>112</v>
      </c>
    </row>
    <row r="245" spans="2:6" x14ac:dyDescent="0.25">
      <c r="B245" s="5" t="s">
        <v>205</v>
      </c>
      <c r="C245" s="6">
        <v>100</v>
      </c>
      <c r="D245" s="7" t="s">
        <v>274</v>
      </c>
      <c r="E245" s="5" t="s">
        <v>271</v>
      </c>
      <c r="F245" s="7" t="s">
        <v>112</v>
      </c>
    </row>
    <row r="246" spans="2:6" x14ac:dyDescent="0.25">
      <c r="B246" s="2" t="s">
        <v>205</v>
      </c>
      <c r="C246" s="3">
        <v>101</v>
      </c>
      <c r="D246" s="4" t="s">
        <v>275</v>
      </c>
      <c r="E246" s="2" t="s">
        <v>271</v>
      </c>
      <c r="F246" s="4" t="s">
        <v>112</v>
      </c>
    </row>
    <row r="247" spans="2:6" x14ac:dyDescent="0.25">
      <c r="B247" s="5" t="s">
        <v>205</v>
      </c>
      <c r="C247" s="6">
        <v>102</v>
      </c>
      <c r="D247" s="7" t="s">
        <v>276</v>
      </c>
      <c r="E247" s="5" t="s">
        <v>271</v>
      </c>
      <c r="F247" s="7" t="s">
        <v>113</v>
      </c>
    </row>
    <row r="248" spans="2:6" x14ac:dyDescent="0.25">
      <c r="B248" s="2" t="s">
        <v>205</v>
      </c>
      <c r="C248" s="3">
        <v>104</v>
      </c>
      <c r="D248" s="4" t="s">
        <v>277</v>
      </c>
      <c r="E248" s="2" t="s">
        <v>271</v>
      </c>
      <c r="F248" s="4" t="s">
        <v>112</v>
      </c>
    </row>
    <row r="249" spans="2:6" x14ac:dyDescent="0.25">
      <c r="B249" s="5" t="s">
        <v>205</v>
      </c>
      <c r="C249" s="6">
        <v>105</v>
      </c>
      <c r="D249" s="7" t="s">
        <v>278</v>
      </c>
      <c r="E249" s="5" t="s">
        <v>271</v>
      </c>
      <c r="F249" s="7" t="s">
        <v>120</v>
      </c>
    </row>
    <row r="250" spans="2:6" x14ac:dyDescent="0.25">
      <c r="B250" s="2" t="s">
        <v>205</v>
      </c>
      <c r="C250" s="3">
        <v>106</v>
      </c>
      <c r="D250" s="4" t="s">
        <v>279</v>
      </c>
      <c r="E250" s="2" t="s">
        <v>271</v>
      </c>
      <c r="F250" s="4" t="s">
        <v>120</v>
      </c>
    </row>
    <row r="251" spans="2:6" x14ac:dyDescent="0.25">
      <c r="B251" s="5" t="s">
        <v>205</v>
      </c>
      <c r="C251" s="6">
        <v>107</v>
      </c>
      <c r="D251" s="7" t="s">
        <v>280</v>
      </c>
      <c r="E251" s="5" t="s">
        <v>271</v>
      </c>
      <c r="F251" s="7" t="s">
        <v>120</v>
      </c>
    </row>
    <row r="252" spans="2:6" x14ac:dyDescent="0.25">
      <c r="B252" s="2" t="s">
        <v>205</v>
      </c>
      <c r="C252" s="3">
        <v>108</v>
      </c>
      <c r="D252" s="4" t="s">
        <v>281</v>
      </c>
      <c r="E252" s="2" t="s">
        <v>271</v>
      </c>
      <c r="F252" s="4" t="s">
        <v>120</v>
      </c>
    </row>
    <row r="253" spans="2:6" x14ac:dyDescent="0.25">
      <c r="B253" s="5" t="s">
        <v>205</v>
      </c>
      <c r="C253" s="6">
        <v>112</v>
      </c>
      <c r="D253" s="7" t="s">
        <v>282</v>
      </c>
      <c r="E253" s="5" t="s">
        <v>283</v>
      </c>
      <c r="F253" s="7" t="s">
        <v>124</v>
      </c>
    </row>
    <row r="254" spans="2:6" x14ac:dyDescent="0.25">
      <c r="B254" s="2" t="s">
        <v>205</v>
      </c>
      <c r="C254" s="3">
        <v>113</v>
      </c>
      <c r="D254" s="4" t="s">
        <v>284</v>
      </c>
      <c r="E254" s="2" t="s">
        <v>283</v>
      </c>
      <c r="F254" s="4" t="s">
        <v>124</v>
      </c>
    </row>
    <row r="255" spans="2:6" x14ac:dyDescent="0.25">
      <c r="B255" s="5" t="s">
        <v>205</v>
      </c>
      <c r="C255" s="6">
        <v>114</v>
      </c>
      <c r="D255" s="7" t="s">
        <v>285</v>
      </c>
      <c r="E255" s="5" t="s">
        <v>283</v>
      </c>
      <c r="F255" s="7" t="s">
        <v>125</v>
      </c>
    </row>
    <row r="256" spans="2:6" x14ac:dyDescent="0.25">
      <c r="B256" s="2" t="s">
        <v>205</v>
      </c>
      <c r="C256" s="3">
        <v>115</v>
      </c>
      <c r="D256" s="4" t="s">
        <v>286</v>
      </c>
      <c r="E256" s="2" t="s">
        <v>283</v>
      </c>
      <c r="F256" s="4" t="s">
        <v>126</v>
      </c>
    </row>
    <row r="257" spans="2:6" x14ac:dyDescent="0.25">
      <c r="B257" s="5" t="s">
        <v>205</v>
      </c>
      <c r="C257" s="6">
        <v>116</v>
      </c>
      <c r="D257" s="7" t="s">
        <v>287</v>
      </c>
      <c r="E257" s="5" t="s">
        <v>283</v>
      </c>
      <c r="F257" s="7" t="s">
        <v>124</v>
      </c>
    </row>
    <row r="258" spans="2:6" x14ac:dyDescent="0.25">
      <c r="B258" s="2" t="s">
        <v>205</v>
      </c>
      <c r="C258" s="3">
        <v>118</v>
      </c>
      <c r="D258" s="4" t="s">
        <v>288</v>
      </c>
      <c r="E258" s="2" t="s">
        <v>283</v>
      </c>
      <c r="F258" s="4" t="s">
        <v>127</v>
      </c>
    </row>
    <row r="259" spans="2:6" x14ac:dyDescent="0.25">
      <c r="B259" s="5" t="s">
        <v>205</v>
      </c>
      <c r="C259" s="6">
        <v>119</v>
      </c>
      <c r="D259" s="7" t="s">
        <v>289</v>
      </c>
      <c r="E259" s="5" t="s">
        <v>283</v>
      </c>
      <c r="F259" s="7" t="s">
        <v>124</v>
      </c>
    </row>
    <row r="260" spans="2:6" x14ac:dyDescent="0.25">
      <c r="B260" s="2" t="s">
        <v>205</v>
      </c>
      <c r="C260" s="3">
        <v>120</v>
      </c>
      <c r="D260" s="4" t="s">
        <v>283</v>
      </c>
      <c r="E260" s="2" t="s">
        <v>283</v>
      </c>
      <c r="F260" s="4" t="s">
        <v>126</v>
      </c>
    </row>
    <row r="261" spans="2:6" x14ac:dyDescent="0.25">
      <c r="B261" s="5" t="s">
        <v>205</v>
      </c>
      <c r="C261" s="6">
        <v>121</v>
      </c>
      <c r="D261" s="7" t="s">
        <v>290</v>
      </c>
      <c r="E261" s="5" t="s">
        <v>283</v>
      </c>
      <c r="F261" s="7" t="s">
        <v>128</v>
      </c>
    </row>
    <row r="262" spans="2:6" x14ac:dyDescent="0.25">
      <c r="B262" s="2" t="s">
        <v>291</v>
      </c>
      <c r="C262" s="3">
        <v>7</v>
      </c>
      <c r="D262" s="4" t="s">
        <v>206</v>
      </c>
      <c r="E262" s="2" t="s">
        <v>89</v>
      </c>
      <c r="F262" s="4" t="s">
        <v>90</v>
      </c>
    </row>
    <row r="263" spans="2:6" x14ac:dyDescent="0.25">
      <c r="B263" s="5" t="s">
        <v>291</v>
      </c>
      <c r="C263" s="6">
        <v>8</v>
      </c>
      <c r="D263" s="7" t="s">
        <v>292</v>
      </c>
      <c r="E263" s="5" t="s">
        <v>89</v>
      </c>
      <c r="F263" s="7" t="s">
        <v>90</v>
      </c>
    </row>
    <row r="264" spans="2:6" x14ac:dyDescent="0.25">
      <c r="B264" s="2" t="s">
        <v>291</v>
      </c>
      <c r="C264" s="3">
        <v>9</v>
      </c>
      <c r="D264" s="4" t="s">
        <v>209</v>
      </c>
      <c r="E264" s="2" t="s">
        <v>89</v>
      </c>
      <c r="F264" s="4" t="s">
        <v>90</v>
      </c>
    </row>
    <row r="265" spans="2:6" x14ac:dyDescent="0.25">
      <c r="B265" s="5" t="s">
        <v>291</v>
      </c>
      <c r="C265" s="6">
        <v>13</v>
      </c>
      <c r="D265" s="7" t="s">
        <v>224</v>
      </c>
      <c r="E265" s="5" t="s">
        <v>89</v>
      </c>
      <c r="F265" s="7" t="s">
        <v>91</v>
      </c>
    </row>
    <row r="266" spans="2:6" x14ac:dyDescent="0.25">
      <c r="B266" s="2" t="s">
        <v>291</v>
      </c>
      <c r="C266" s="3">
        <v>14</v>
      </c>
      <c r="D266" s="4" t="s">
        <v>293</v>
      </c>
      <c r="E266" s="2" t="s">
        <v>89</v>
      </c>
      <c r="F266" s="4" t="s">
        <v>92</v>
      </c>
    </row>
    <row r="267" spans="2:6" x14ac:dyDescent="0.25">
      <c r="B267" s="5" t="s">
        <v>291</v>
      </c>
      <c r="C267" s="6">
        <v>22</v>
      </c>
      <c r="D267" s="7" t="s">
        <v>259</v>
      </c>
      <c r="E267" s="5" t="s">
        <v>108</v>
      </c>
      <c r="F267" s="7" t="s">
        <v>111</v>
      </c>
    </row>
    <row r="268" spans="2:6" x14ac:dyDescent="0.25">
      <c r="B268" s="2" t="s">
        <v>291</v>
      </c>
      <c r="C268" s="3">
        <v>23</v>
      </c>
      <c r="D268" s="4" t="s">
        <v>268</v>
      </c>
      <c r="E268" s="2" t="s">
        <v>108</v>
      </c>
      <c r="F268" s="4" t="s">
        <v>115</v>
      </c>
    </row>
    <row r="269" spans="2:6" x14ac:dyDescent="0.25">
      <c r="B269" s="5" t="s">
        <v>291</v>
      </c>
      <c r="C269" s="6">
        <v>24</v>
      </c>
      <c r="D269" s="7" t="s">
        <v>294</v>
      </c>
      <c r="E269" s="5" t="s">
        <v>108</v>
      </c>
      <c r="F269" s="7" t="s">
        <v>117</v>
      </c>
    </row>
    <row r="270" spans="2:6" x14ac:dyDescent="0.25">
      <c r="B270" s="2" t="s">
        <v>291</v>
      </c>
      <c r="C270" s="3">
        <v>25</v>
      </c>
      <c r="D270" s="4" t="s">
        <v>295</v>
      </c>
      <c r="E270" s="2" t="s">
        <v>108</v>
      </c>
      <c r="F270" s="4" t="s">
        <v>117</v>
      </c>
    </row>
    <row r="271" spans="2:6" x14ac:dyDescent="0.25">
      <c r="B271" s="5" t="s">
        <v>291</v>
      </c>
      <c r="C271" s="6">
        <v>26</v>
      </c>
      <c r="D271" s="7" t="s">
        <v>296</v>
      </c>
      <c r="E271" s="5" t="s">
        <v>108</v>
      </c>
      <c r="F271" s="7" t="s">
        <v>117</v>
      </c>
    </row>
    <row r="272" spans="2:6" x14ac:dyDescent="0.25">
      <c r="B272" s="2" t="s">
        <v>291</v>
      </c>
      <c r="C272" s="3">
        <v>27</v>
      </c>
      <c r="D272" s="4" t="s">
        <v>297</v>
      </c>
      <c r="E272" s="2" t="s">
        <v>108</v>
      </c>
      <c r="F272" s="4" t="s">
        <v>117</v>
      </c>
    </row>
    <row r="273" spans="2:6" x14ac:dyDescent="0.25">
      <c r="B273" s="5" t="s">
        <v>291</v>
      </c>
      <c r="C273" s="6">
        <v>28</v>
      </c>
      <c r="D273" s="7" t="s">
        <v>298</v>
      </c>
      <c r="E273" s="5" t="s">
        <v>108</v>
      </c>
      <c r="F273" s="7" t="s">
        <v>117</v>
      </c>
    </row>
    <row r="274" spans="2:6" x14ac:dyDescent="0.25">
      <c r="B274" s="2" t="s">
        <v>291</v>
      </c>
      <c r="C274" s="3">
        <v>29</v>
      </c>
      <c r="D274" s="4" t="s">
        <v>299</v>
      </c>
      <c r="E274" s="2" t="s">
        <v>108</v>
      </c>
      <c r="F274" s="4" t="s">
        <v>117</v>
      </c>
    </row>
    <row r="275" spans="2:6" x14ac:dyDescent="0.25">
      <c r="B275" s="5" t="s">
        <v>291</v>
      </c>
      <c r="C275" s="6">
        <v>34</v>
      </c>
      <c r="D275" s="7" t="s">
        <v>300</v>
      </c>
      <c r="E275" s="5" t="s">
        <v>283</v>
      </c>
      <c r="F275" s="7" t="s">
        <v>125</v>
      </c>
    </row>
    <row r="276" spans="2:6" x14ac:dyDescent="0.25">
      <c r="B276" s="2" t="s">
        <v>291</v>
      </c>
      <c r="C276" s="3">
        <v>35</v>
      </c>
      <c r="D276" s="4" t="s">
        <v>301</v>
      </c>
      <c r="E276" s="2" t="s">
        <v>283</v>
      </c>
      <c r="F276" s="4" t="s">
        <v>124</v>
      </c>
    </row>
    <row r="277" spans="2:6" x14ac:dyDescent="0.25">
      <c r="B277" s="5" t="s">
        <v>291</v>
      </c>
      <c r="C277" s="6">
        <v>36</v>
      </c>
      <c r="D277" s="7" t="s">
        <v>129</v>
      </c>
      <c r="E277" s="5" t="s">
        <v>283</v>
      </c>
      <c r="F277" s="7" t="s">
        <v>129</v>
      </c>
    </row>
    <row r="278" spans="2:6" x14ac:dyDescent="0.25">
      <c r="B278" s="2" t="s">
        <v>291</v>
      </c>
      <c r="C278" s="3">
        <v>37</v>
      </c>
      <c r="D278" s="4" t="s">
        <v>290</v>
      </c>
      <c r="E278" s="2" t="s">
        <v>283</v>
      </c>
      <c r="F278" s="4" t="s">
        <v>128</v>
      </c>
    </row>
    <row r="279" spans="2:6" x14ac:dyDescent="0.25">
      <c r="B279" s="5" t="s">
        <v>302</v>
      </c>
      <c r="C279" s="6">
        <v>7</v>
      </c>
      <c r="D279" s="7" t="s">
        <v>206</v>
      </c>
      <c r="E279" s="5" t="s">
        <v>89</v>
      </c>
      <c r="F279" s="7" t="s">
        <v>90</v>
      </c>
    </row>
    <row r="280" spans="2:6" x14ac:dyDescent="0.25">
      <c r="B280" s="2" t="s">
        <v>302</v>
      </c>
      <c r="C280" s="3">
        <v>8</v>
      </c>
      <c r="D280" s="4" t="s">
        <v>303</v>
      </c>
      <c r="E280" s="2" t="s">
        <v>89</v>
      </c>
      <c r="F280" s="4" t="s">
        <v>90</v>
      </c>
    </row>
    <row r="281" spans="2:6" x14ac:dyDescent="0.25">
      <c r="B281" s="5" t="s">
        <v>302</v>
      </c>
      <c r="C281" s="6">
        <v>9</v>
      </c>
      <c r="D281" s="7" t="s">
        <v>209</v>
      </c>
      <c r="E281" s="5" t="s">
        <v>89</v>
      </c>
      <c r="F281" s="7" t="s">
        <v>90</v>
      </c>
    </row>
    <row r="282" spans="2:6" x14ac:dyDescent="0.25">
      <c r="B282" s="2" t="s">
        <v>302</v>
      </c>
      <c r="C282" s="3">
        <v>13</v>
      </c>
      <c r="D282" s="4" t="s">
        <v>214</v>
      </c>
      <c r="E282" s="2" t="s">
        <v>89</v>
      </c>
      <c r="F282" s="4" t="s">
        <v>93</v>
      </c>
    </row>
    <row r="283" spans="2:6" x14ac:dyDescent="0.25">
      <c r="B283" s="5" t="s">
        <v>302</v>
      </c>
      <c r="C283" s="6">
        <v>14</v>
      </c>
      <c r="D283" s="7" t="s">
        <v>215</v>
      </c>
      <c r="E283" s="5" t="s">
        <v>89</v>
      </c>
      <c r="F283" s="7" t="s">
        <v>93</v>
      </c>
    </row>
    <row r="284" spans="2:6" x14ac:dyDescent="0.25">
      <c r="B284" s="2" t="s">
        <v>302</v>
      </c>
      <c r="C284" s="3">
        <v>15</v>
      </c>
      <c r="D284" s="4" t="s">
        <v>304</v>
      </c>
      <c r="E284" s="2" t="s">
        <v>89</v>
      </c>
      <c r="F284" s="4" t="s">
        <v>93</v>
      </c>
    </row>
    <row r="285" spans="2:6" x14ac:dyDescent="0.25">
      <c r="B285" s="5" t="s">
        <v>302</v>
      </c>
      <c r="C285" s="6">
        <v>16</v>
      </c>
      <c r="D285" s="7" t="s">
        <v>305</v>
      </c>
      <c r="E285" s="5" t="s">
        <v>89</v>
      </c>
      <c r="F285" s="7" t="s">
        <v>93</v>
      </c>
    </row>
    <row r="286" spans="2:6" x14ac:dyDescent="0.25">
      <c r="B286" s="2" t="s">
        <v>302</v>
      </c>
      <c r="C286" s="3">
        <v>17</v>
      </c>
      <c r="D286" s="4" t="s">
        <v>218</v>
      </c>
      <c r="E286" s="2" t="s">
        <v>89</v>
      </c>
      <c r="F286" s="4" t="s">
        <v>93</v>
      </c>
    </row>
    <row r="287" spans="2:6" x14ac:dyDescent="0.25">
      <c r="B287" s="5" t="s">
        <v>302</v>
      </c>
      <c r="C287" s="6">
        <v>18</v>
      </c>
      <c r="D287" s="7" t="s">
        <v>306</v>
      </c>
      <c r="E287" s="5" t="s">
        <v>89</v>
      </c>
      <c r="F287" s="7" t="s">
        <v>93</v>
      </c>
    </row>
    <row r="288" spans="2:6" x14ac:dyDescent="0.25">
      <c r="B288" s="2" t="s">
        <v>302</v>
      </c>
      <c r="C288" s="3">
        <v>19</v>
      </c>
      <c r="D288" s="4" t="s">
        <v>307</v>
      </c>
      <c r="E288" s="2" t="s">
        <v>89</v>
      </c>
      <c r="F288" s="4" t="s">
        <v>93</v>
      </c>
    </row>
    <row r="289" spans="2:6" x14ac:dyDescent="0.25">
      <c r="B289" s="5" t="s">
        <v>302</v>
      </c>
      <c r="C289" s="6">
        <v>20</v>
      </c>
      <c r="D289" s="7" t="s">
        <v>308</v>
      </c>
      <c r="E289" s="5" t="s">
        <v>89</v>
      </c>
      <c r="F289" s="7" t="s">
        <v>93</v>
      </c>
    </row>
    <row r="290" spans="2:6" x14ac:dyDescent="0.25">
      <c r="B290" s="2" t="s">
        <v>302</v>
      </c>
      <c r="C290" s="3">
        <v>22</v>
      </c>
      <c r="D290" s="4" t="s">
        <v>309</v>
      </c>
      <c r="E290" s="2" t="s">
        <v>89</v>
      </c>
      <c r="F290" s="4" t="s">
        <v>91</v>
      </c>
    </row>
    <row r="291" spans="2:6" x14ac:dyDescent="0.25">
      <c r="B291" s="5" t="s">
        <v>302</v>
      </c>
      <c r="C291" s="6">
        <v>23</v>
      </c>
      <c r="D291" s="7" t="s">
        <v>293</v>
      </c>
      <c r="E291" s="5" t="s">
        <v>89</v>
      </c>
      <c r="F291" s="7" t="s">
        <v>92</v>
      </c>
    </row>
    <row r="292" spans="2:6" x14ac:dyDescent="0.25">
      <c r="B292" s="2" t="s">
        <v>302</v>
      </c>
      <c r="C292" s="3">
        <v>26</v>
      </c>
      <c r="D292" s="4" t="s">
        <v>95</v>
      </c>
      <c r="E292" s="2" t="s">
        <v>89</v>
      </c>
      <c r="F292" s="4" t="s">
        <v>95</v>
      </c>
    </row>
    <row r="293" spans="2:6" x14ac:dyDescent="0.25">
      <c r="B293" s="5" t="s">
        <v>302</v>
      </c>
      <c r="C293" s="6">
        <v>27</v>
      </c>
      <c r="D293" s="7" t="s">
        <v>96</v>
      </c>
      <c r="E293" s="5" t="s">
        <v>89</v>
      </c>
      <c r="F293" s="7" t="s">
        <v>96</v>
      </c>
    </row>
    <row r="294" spans="2:6" x14ac:dyDescent="0.25">
      <c r="B294" s="2" t="s">
        <v>302</v>
      </c>
      <c r="C294" s="3">
        <v>35</v>
      </c>
      <c r="D294" s="4" t="s">
        <v>259</v>
      </c>
      <c r="E294" s="2" t="s">
        <v>108</v>
      </c>
      <c r="F294" s="4" t="s">
        <v>111</v>
      </c>
    </row>
    <row r="295" spans="2:6" x14ac:dyDescent="0.25">
      <c r="B295" s="5" t="s">
        <v>302</v>
      </c>
      <c r="C295" s="6">
        <v>36</v>
      </c>
      <c r="D295" s="7" t="s">
        <v>268</v>
      </c>
      <c r="E295" s="5" t="s">
        <v>108</v>
      </c>
      <c r="F295" s="7" t="s">
        <v>115</v>
      </c>
    </row>
    <row r="296" spans="2:6" x14ac:dyDescent="0.25">
      <c r="B296" s="2" t="s">
        <v>302</v>
      </c>
      <c r="C296" s="3">
        <v>37</v>
      </c>
      <c r="D296" s="4" t="s">
        <v>310</v>
      </c>
      <c r="E296" s="2" t="s">
        <v>108</v>
      </c>
      <c r="F296" s="4" t="s">
        <v>117</v>
      </c>
    </row>
    <row r="297" spans="2:6" x14ac:dyDescent="0.25">
      <c r="B297" s="5" t="s">
        <v>302</v>
      </c>
      <c r="C297" s="6">
        <v>42</v>
      </c>
      <c r="D297" s="7" t="s">
        <v>311</v>
      </c>
      <c r="E297" s="5" t="s">
        <v>271</v>
      </c>
      <c r="F297" s="7" t="s">
        <v>120</v>
      </c>
    </row>
    <row r="298" spans="2:6" x14ac:dyDescent="0.25">
      <c r="B298" s="2" t="s">
        <v>302</v>
      </c>
      <c r="C298" s="3">
        <v>43</v>
      </c>
      <c r="D298" s="4" t="s">
        <v>312</v>
      </c>
      <c r="E298" s="2" t="s">
        <v>271</v>
      </c>
      <c r="F298" s="4" t="s">
        <v>120</v>
      </c>
    </row>
    <row r="299" spans="2:6" x14ac:dyDescent="0.25">
      <c r="B299" s="5" t="s">
        <v>302</v>
      </c>
      <c r="C299" s="6">
        <v>44</v>
      </c>
      <c r="D299" s="7" t="s">
        <v>313</v>
      </c>
      <c r="E299" s="5" t="s">
        <v>271</v>
      </c>
      <c r="F299" s="7" t="s">
        <v>120</v>
      </c>
    </row>
    <row r="300" spans="2:6" x14ac:dyDescent="0.25">
      <c r="B300" s="2" t="s">
        <v>302</v>
      </c>
      <c r="C300" s="3">
        <v>45</v>
      </c>
      <c r="D300" s="4" t="s">
        <v>314</v>
      </c>
      <c r="E300" s="2" t="s">
        <v>271</v>
      </c>
      <c r="F300" s="4" t="s">
        <v>120</v>
      </c>
    </row>
    <row r="301" spans="2:6" x14ac:dyDescent="0.25">
      <c r="B301" s="5" t="s">
        <v>302</v>
      </c>
      <c r="C301" s="6">
        <v>46</v>
      </c>
      <c r="D301" s="7" t="s">
        <v>315</v>
      </c>
      <c r="E301" s="5" t="s">
        <v>271</v>
      </c>
      <c r="F301" s="7" t="s">
        <v>120</v>
      </c>
    </row>
    <row r="302" spans="2:6" x14ac:dyDescent="0.25">
      <c r="B302" s="2" t="s">
        <v>302</v>
      </c>
      <c r="C302" s="3">
        <v>50</v>
      </c>
      <c r="D302" s="4" t="s">
        <v>300</v>
      </c>
      <c r="E302" s="2" t="s">
        <v>283</v>
      </c>
      <c r="F302" s="4" t="s">
        <v>125</v>
      </c>
    </row>
    <row r="303" spans="2:6" x14ac:dyDescent="0.25">
      <c r="B303" s="5" t="s">
        <v>302</v>
      </c>
      <c r="C303" s="6">
        <v>51</v>
      </c>
      <c r="D303" s="7" t="s">
        <v>301</v>
      </c>
      <c r="E303" s="5" t="s">
        <v>283</v>
      </c>
      <c r="F303" s="7" t="s">
        <v>124</v>
      </c>
    </row>
    <row r="304" spans="2:6" x14ac:dyDescent="0.25">
      <c r="B304" s="2" t="s">
        <v>302</v>
      </c>
      <c r="C304" s="3">
        <v>52</v>
      </c>
      <c r="D304" s="4" t="s">
        <v>129</v>
      </c>
      <c r="E304" s="2" t="s">
        <v>283</v>
      </c>
      <c r="F304" s="4" t="s">
        <v>129</v>
      </c>
    </row>
    <row r="305" spans="2:6" x14ac:dyDescent="0.25">
      <c r="B305" s="5" t="s">
        <v>302</v>
      </c>
      <c r="C305" s="6">
        <v>53</v>
      </c>
      <c r="D305" s="7" t="s">
        <v>290</v>
      </c>
      <c r="E305" s="5" t="s">
        <v>283</v>
      </c>
      <c r="F305" s="7" t="s">
        <v>128</v>
      </c>
    </row>
    <row r="306" spans="2:6" x14ac:dyDescent="0.25">
      <c r="B306" s="2" t="s">
        <v>316</v>
      </c>
      <c r="C306" s="3">
        <v>7</v>
      </c>
      <c r="D306" s="4" t="s">
        <v>90</v>
      </c>
      <c r="E306" s="2" t="s">
        <v>89</v>
      </c>
      <c r="F306" s="4" t="s">
        <v>90</v>
      </c>
    </row>
    <row r="307" spans="2:6" x14ac:dyDescent="0.25">
      <c r="B307" s="5" t="s">
        <v>316</v>
      </c>
      <c r="C307" s="6">
        <v>8</v>
      </c>
      <c r="D307" s="7" t="s">
        <v>317</v>
      </c>
      <c r="E307" s="5" t="s">
        <v>89</v>
      </c>
      <c r="F307" s="7" t="s">
        <v>90</v>
      </c>
    </row>
    <row r="308" spans="2:6" x14ac:dyDescent="0.25">
      <c r="B308" s="2" t="s">
        <v>316</v>
      </c>
      <c r="C308" s="3">
        <v>9</v>
      </c>
      <c r="D308" s="4" t="s">
        <v>209</v>
      </c>
      <c r="E308" s="2" t="s">
        <v>89</v>
      </c>
      <c r="F308" s="4" t="s">
        <v>90</v>
      </c>
    </row>
    <row r="309" spans="2:6" x14ac:dyDescent="0.25">
      <c r="B309" s="5" t="s">
        <v>316</v>
      </c>
      <c r="C309" s="6">
        <v>13</v>
      </c>
      <c r="D309" s="7" t="s">
        <v>293</v>
      </c>
      <c r="E309" s="5" t="s">
        <v>89</v>
      </c>
      <c r="F309" s="7" t="s">
        <v>92</v>
      </c>
    </row>
    <row r="310" spans="2:6" x14ac:dyDescent="0.25">
      <c r="B310" s="2" t="s">
        <v>316</v>
      </c>
      <c r="C310" s="3">
        <v>21</v>
      </c>
      <c r="D310" s="4" t="s">
        <v>259</v>
      </c>
      <c r="E310" s="2" t="s">
        <v>108</v>
      </c>
      <c r="F310" s="4" t="s">
        <v>111</v>
      </c>
    </row>
    <row r="311" spans="2:6" x14ac:dyDescent="0.25">
      <c r="B311" s="5" t="s">
        <v>316</v>
      </c>
      <c r="C311" s="6">
        <v>22</v>
      </c>
      <c r="D311" s="7" t="s">
        <v>268</v>
      </c>
      <c r="E311" s="5" t="s">
        <v>108</v>
      </c>
      <c r="F311" s="7" t="s">
        <v>115</v>
      </c>
    </row>
    <row r="312" spans="2:6" x14ac:dyDescent="0.25">
      <c r="B312" s="2" t="s">
        <v>316</v>
      </c>
      <c r="C312" s="3">
        <v>23</v>
      </c>
      <c r="D312" s="4" t="s">
        <v>294</v>
      </c>
      <c r="E312" s="2" t="s">
        <v>108</v>
      </c>
      <c r="F312" s="4" t="s">
        <v>117</v>
      </c>
    </row>
    <row r="313" spans="2:6" x14ac:dyDescent="0.25">
      <c r="B313" s="5" t="s">
        <v>316</v>
      </c>
      <c r="C313" s="6">
        <v>24</v>
      </c>
      <c r="D313" s="7" t="s">
        <v>318</v>
      </c>
      <c r="E313" s="5" t="s">
        <v>108</v>
      </c>
      <c r="F313" s="7" t="s">
        <v>117</v>
      </c>
    </row>
    <row r="314" spans="2:6" x14ac:dyDescent="0.25">
      <c r="B314" s="2" t="s">
        <v>316</v>
      </c>
      <c r="C314" s="3">
        <v>25</v>
      </c>
      <c r="D314" s="4" t="s">
        <v>319</v>
      </c>
      <c r="E314" s="2" t="s">
        <v>108</v>
      </c>
      <c r="F314" s="4" t="s">
        <v>117</v>
      </c>
    </row>
    <row r="315" spans="2:6" x14ac:dyDescent="0.25">
      <c r="B315" s="5" t="s">
        <v>316</v>
      </c>
      <c r="C315" s="6">
        <v>26</v>
      </c>
      <c r="D315" s="7" t="s">
        <v>320</v>
      </c>
      <c r="E315" s="5" t="s">
        <v>108</v>
      </c>
      <c r="F315" s="7" t="s">
        <v>117</v>
      </c>
    </row>
    <row r="316" spans="2:6" x14ac:dyDescent="0.25">
      <c r="B316" s="2" t="s">
        <v>316</v>
      </c>
      <c r="C316" s="3">
        <v>27</v>
      </c>
      <c r="D316" s="4" t="s">
        <v>321</v>
      </c>
      <c r="E316" s="2" t="s">
        <v>108</v>
      </c>
      <c r="F316" s="4" t="s">
        <v>117</v>
      </c>
    </row>
    <row r="317" spans="2:6" x14ac:dyDescent="0.25">
      <c r="B317" s="5" t="s">
        <v>316</v>
      </c>
      <c r="C317" s="6">
        <v>28</v>
      </c>
      <c r="D317" s="7" t="s">
        <v>299</v>
      </c>
      <c r="E317" s="5" t="s">
        <v>108</v>
      </c>
      <c r="F317" s="7" t="s">
        <v>117</v>
      </c>
    </row>
    <row r="318" spans="2:6" x14ac:dyDescent="0.25">
      <c r="B318" s="2" t="s">
        <v>316</v>
      </c>
      <c r="C318" s="3">
        <v>32</v>
      </c>
      <c r="D318" s="4" t="s">
        <v>322</v>
      </c>
      <c r="E318" s="2" t="s">
        <v>271</v>
      </c>
      <c r="F318" s="4" t="s">
        <v>120</v>
      </c>
    </row>
    <row r="319" spans="2:6" x14ac:dyDescent="0.25">
      <c r="B319" s="5" t="s">
        <v>316</v>
      </c>
      <c r="C319" s="6">
        <v>36</v>
      </c>
      <c r="D319" s="7" t="s">
        <v>300</v>
      </c>
      <c r="E319" s="5" t="s">
        <v>283</v>
      </c>
      <c r="F319" s="7" t="s">
        <v>125</v>
      </c>
    </row>
    <row r="320" spans="2:6" x14ac:dyDescent="0.25">
      <c r="B320" s="2" t="s">
        <v>316</v>
      </c>
      <c r="C320" s="3">
        <v>37</v>
      </c>
      <c r="D320" s="4" t="s">
        <v>301</v>
      </c>
      <c r="E320" s="2" t="s">
        <v>283</v>
      </c>
      <c r="F320" s="4" t="s">
        <v>124</v>
      </c>
    </row>
    <row r="321" spans="2:6" x14ac:dyDescent="0.25">
      <c r="B321" s="5" t="s">
        <v>316</v>
      </c>
      <c r="C321" s="6">
        <v>38</v>
      </c>
      <c r="D321" s="7" t="s">
        <v>129</v>
      </c>
      <c r="E321" s="5" t="s">
        <v>283</v>
      </c>
      <c r="F321" s="7" t="s">
        <v>129</v>
      </c>
    </row>
    <row r="322" spans="2:6" x14ac:dyDescent="0.25">
      <c r="B322" s="2" t="s">
        <v>316</v>
      </c>
      <c r="C322" s="3">
        <v>39</v>
      </c>
      <c r="D322" s="4" t="s">
        <v>290</v>
      </c>
      <c r="E322" s="2" t="s">
        <v>283</v>
      </c>
      <c r="F322" s="4" t="s">
        <v>128</v>
      </c>
    </row>
    <row r="323" spans="2:6" x14ac:dyDescent="0.25">
      <c r="B323" s="5" t="s">
        <v>323</v>
      </c>
      <c r="C323" s="6">
        <v>7</v>
      </c>
      <c r="D323" s="7" t="s">
        <v>90</v>
      </c>
      <c r="E323" s="5" t="s">
        <v>89</v>
      </c>
      <c r="F323" s="7" t="s">
        <v>90</v>
      </c>
    </row>
    <row r="324" spans="2:6" x14ac:dyDescent="0.25">
      <c r="B324" s="2" t="s">
        <v>323</v>
      </c>
      <c r="C324" s="3">
        <v>8</v>
      </c>
      <c r="D324" s="4" t="s">
        <v>324</v>
      </c>
      <c r="E324" s="2" t="s">
        <v>89</v>
      </c>
      <c r="F324" s="4" t="s">
        <v>90</v>
      </c>
    </row>
    <row r="325" spans="2:6" x14ac:dyDescent="0.25">
      <c r="B325" s="5" t="s">
        <v>323</v>
      </c>
      <c r="C325" s="6">
        <v>9</v>
      </c>
      <c r="D325" s="7" t="s">
        <v>209</v>
      </c>
      <c r="E325" s="5" t="s">
        <v>89</v>
      </c>
      <c r="F325" s="7" t="s">
        <v>90</v>
      </c>
    </row>
    <row r="326" spans="2:6" x14ac:dyDescent="0.25">
      <c r="B326" s="2" t="s">
        <v>323</v>
      </c>
      <c r="C326" s="3">
        <v>13</v>
      </c>
      <c r="D326" s="4" t="s">
        <v>224</v>
      </c>
      <c r="E326" s="2" t="s">
        <v>89</v>
      </c>
      <c r="F326" s="4" t="s">
        <v>91</v>
      </c>
    </row>
    <row r="327" spans="2:6" x14ac:dyDescent="0.25">
      <c r="B327" s="5" t="s">
        <v>323</v>
      </c>
      <c r="C327" s="6">
        <v>14</v>
      </c>
      <c r="D327" s="7" t="s">
        <v>293</v>
      </c>
      <c r="E327" s="5" t="s">
        <v>89</v>
      </c>
      <c r="F327" s="7" t="s">
        <v>92</v>
      </c>
    </row>
    <row r="328" spans="2:6" x14ac:dyDescent="0.25">
      <c r="B328" s="2" t="s">
        <v>323</v>
      </c>
      <c r="C328" s="3">
        <v>18</v>
      </c>
      <c r="D328" s="4" t="s">
        <v>236</v>
      </c>
      <c r="E328" s="2" t="s">
        <v>228</v>
      </c>
      <c r="F328" s="4" t="s">
        <v>103</v>
      </c>
    </row>
    <row r="329" spans="2:6" x14ac:dyDescent="0.25">
      <c r="B329" s="5" t="s">
        <v>323</v>
      </c>
      <c r="C329" s="6">
        <v>19</v>
      </c>
      <c r="D329" s="7" t="s">
        <v>104</v>
      </c>
      <c r="E329" s="5" t="s">
        <v>228</v>
      </c>
      <c r="F329" s="7" t="s">
        <v>104</v>
      </c>
    </row>
    <row r="330" spans="2:6" x14ac:dyDescent="0.25">
      <c r="B330" s="2" t="s">
        <v>323</v>
      </c>
      <c r="C330" s="3">
        <v>20</v>
      </c>
      <c r="D330" s="4" t="s">
        <v>102</v>
      </c>
      <c r="E330" s="2" t="s">
        <v>228</v>
      </c>
      <c r="F330" s="4" t="s">
        <v>102</v>
      </c>
    </row>
    <row r="331" spans="2:6" x14ac:dyDescent="0.25">
      <c r="B331" s="5" t="s">
        <v>323</v>
      </c>
      <c r="C331" s="6">
        <v>21</v>
      </c>
      <c r="D331" s="7" t="s">
        <v>101</v>
      </c>
      <c r="E331" s="5" t="s">
        <v>228</v>
      </c>
      <c r="F331" s="7" t="s">
        <v>101</v>
      </c>
    </row>
    <row r="332" spans="2:6" x14ac:dyDescent="0.25">
      <c r="B332" s="2" t="s">
        <v>323</v>
      </c>
      <c r="C332" s="3">
        <v>28</v>
      </c>
      <c r="D332" s="4" t="s">
        <v>259</v>
      </c>
      <c r="E332" s="2" t="s">
        <v>108</v>
      </c>
      <c r="F332" s="4" t="s">
        <v>111</v>
      </c>
    </row>
    <row r="333" spans="2:6" x14ac:dyDescent="0.25">
      <c r="B333" s="5" t="s">
        <v>323</v>
      </c>
      <c r="C333" s="6">
        <v>29</v>
      </c>
      <c r="D333" s="7" t="s">
        <v>268</v>
      </c>
      <c r="E333" s="5" t="s">
        <v>108</v>
      </c>
      <c r="F333" s="7" t="s">
        <v>115</v>
      </c>
    </row>
    <row r="334" spans="2:6" x14ac:dyDescent="0.25">
      <c r="B334" s="2" t="s">
        <v>323</v>
      </c>
      <c r="C334" s="3">
        <v>30</v>
      </c>
      <c r="D334" s="4" t="s">
        <v>325</v>
      </c>
      <c r="E334" s="2" t="s">
        <v>108</v>
      </c>
      <c r="F334" s="4" t="s">
        <v>116</v>
      </c>
    </row>
    <row r="335" spans="2:6" x14ac:dyDescent="0.25">
      <c r="B335" s="5" t="s">
        <v>323</v>
      </c>
      <c r="C335" s="6">
        <v>31</v>
      </c>
      <c r="D335" s="7" t="s">
        <v>294</v>
      </c>
      <c r="E335" s="5" t="s">
        <v>108</v>
      </c>
      <c r="F335" s="7" t="s">
        <v>117</v>
      </c>
    </row>
    <row r="336" spans="2:6" x14ac:dyDescent="0.25">
      <c r="B336" s="2" t="s">
        <v>323</v>
      </c>
      <c r="C336" s="3">
        <v>32</v>
      </c>
      <c r="D336" s="4" t="s">
        <v>318</v>
      </c>
      <c r="E336" s="2" t="s">
        <v>108</v>
      </c>
      <c r="F336" s="4" t="s">
        <v>117</v>
      </c>
    </row>
    <row r="337" spans="2:6" x14ac:dyDescent="0.25">
      <c r="B337" s="5" t="s">
        <v>323</v>
      </c>
      <c r="C337" s="6">
        <v>33</v>
      </c>
      <c r="D337" s="7" t="s">
        <v>326</v>
      </c>
      <c r="E337" s="5" t="s">
        <v>108</v>
      </c>
      <c r="F337" s="7" t="s">
        <v>117</v>
      </c>
    </row>
    <row r="338" spans="2:6" x14ac:dyDescent="0.25">
      <c r="B338" s="2" t="s">
        <v>323</v>
      </c>
      <c r="C338" s="3">
        <v>34</v>
      </c>
      <c r="D338" s="4" t="s">
        <v>320</v>
      </c>
      <c r="E338" s="2" t="s">
        <v>108</v>
      </c>
      <c r="F338" s="4" t="s">
        <v>117</v>
      </c>
    </row>
    <row r="339" spans="2:6" x14ac:dyDescent="0.25">
      <c r="B339" s="5" t="s">
        <v>323</v>
      </c>
      <c r="C339" s="6">
        <v>35</v>
      </c>
      <c r="D339" s="7" t="s">
        <v>327</v>
      </c>
      <c r="E339" s="5" t="s">
        <v>108</v>
      </c>
      <c r="F339" s="7" t="s">
        <v>117</v>
      </c>
    </row>
    <row r="340" spans="2:6" x14ac:dyDescent="0.25">
      <c r="B340" s="2" t="s">
        <v>323</v>
      </c>
      <c r="C340" s="3">
        <v>36</v>
      </c>
      <c r="D340" s="4" t="s">
        <v>299</v>
      </c>
      <c r="E340" s="2" t="s">
        <v>108</v>
      </c>
      <c r="F340" s="4" t="s">
        <v>117</v>
      </c>
    </row>
    <row r="341" spans="2:6" x14ac:dyDescent="0.25">
      <c r="B341" s="5" t="s">
        <v>323</v>
      </c>
      <c r="C341" s="6">
        <v>40</v>
      </c>
      <c r="D341" s="7" t="s">
        <v>328</v>
      </c>
      <c r="E341" s="5" t="s">
        <v>271</v>
      </c>
      <c r="F341" s="7" t="s">
        <v>120</v>
      </c>
    </row>
    <row r="342" spans="2:6" x14ac:dyDescent="0.25">
      <c r="B342" s="2" t="s">
        <v>323</v>
      </c>
      <c r="C342" s="3">
        <v>41</v>
      </c>
      <c r="D342" s="4" t="s">
        <v>278</v>
      </c>
      <c r="E342" s="2" t="s">
        <v>271</v>
      </c>
      <c r="F342" s="4" t="s">
        <v>120</v>
      </c>
    </row>
    <row r="343" spans="2:6" x14ac:dyDescent="0.25">
      <c r="B343" s="5" t="s">
        <v>323</v>
      </c>
      <c r="C343" s="6">
        <v>42</v>
      </c>
      <c r="D343" s="7" t="s">
        <v>329</v>
      </c>
      <c r="E343" s="5" t="s">
        <v>271</v>
      </c>
      <c r="F343" s="7" t="s">
        <v>120</v>
      </c>
    </row>
    <row r="344" spans="2:6" x14ac:dyDescent="0.25">
      <c r="B344" s="2" t="s">
        <v>323</v>
      </c>
      <c r="C344" s="3">
        <v>43</v>
      </c>
      <c r="D344" s="4" t="s">
        <v>322</v>
      </c>
      <c r="E344" s="2" t="s">
        <v>271</v>
      </c>
      <c r="F344" s="4" t="s">
        <v>120</v>
      </c>
    </row>
    <row r="345" spans="2:6" x14ac:dyDescent="0.25">
      <c r="B345" s="5" t="s">
        <v>323</v>
      </c>
      <c r="C345" s="6">
        <v>47</v>
      </c>
      <c r="D345" s="7" t="s">
        <v>300</v>
      </c>
      <c r="E345" s="5" t="s">
        <v>283</v>
      </c>
      <c r="F345" s="7" t="s">
        <v>125</v>
      </c>
    </row>
    <row r="346" spans="2:6" x14ac:dyDescent="0.25">
      <c r="B346" s="2" t="s">
        <v>323</v>
      </c>
      <c r="C346" s="3">
        <v>48</v>
      </c>
      <c r="D346" s="4" t="s">
        <v>129</v>
      </c>
      <c r="E346" s="2" t="s">
        <v>283</v>
      </c>
      <c r="F346" s="4" t="s">
        <v>129</v>
      </c>
    </row>
    <row r="347" spans="2:6" x14ac:dyDescent="0.25">
      <c r="B347" s="5" t="s">
        <v>323</v>
      </c>
      <c r="C347" s="6">
        <v>49</v>
      </c>
      <c r="D347" s="7" t="s">
        <v>290</v>
      </c>
      <c r="E347" s="5" t="s">
        <v>283</v>
      </c>
      <c r="F347" s="7" t="s">
        <v>128</v>
      </c>
    </row>
  </sheetData>
  <mergeCells count="2">
    <mergeCell ref="B6:F6"/>
    <mergeCell ref="B177:F177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0B7BF"/>
  </sheetPr>
  <dimension ref="B3:AG64"/>
  <sheetViews>
    <sheetView showGridLines="0" zoomScaleNormal="100" workbookViewId="0">
      <pane xSplit="2" ySplit="3" topLeftCell="F20" activePane="bottomRight" state="frozen"/>
      <selection pane="topRight" activeCell="C1" sqref="C1"/>
      <selection pane="bottomLeft" activeCell="A4" sqref="A4"/>
      <selection pane="bottomRight" activeCell="U55" sqref="U55"/>
    </sheetView>
  </sheetViews>
  <sheetFormatPr defaultColWidth="8.7109375" defaultRowHeight="15" x14ac:dyDescent="0.25"/>
  <cols>
    <col min="2" max="2" width="38" customWidth="1"/>
    <col min="3" max="33" width="11" customWidth="1"/>
  </cols>
  <sheetData>
    <row r="3" spans="2:33" x14ac:dyDescent="0.25">
      <c r="B3" s="8"/>
      <c r="C3" t="s">
        <v>330</v>
      </c>
      <c r="D3" t="s">
        <v>331</v>
      </c>
      <c r="E3" t="s">
        <v>332</v>
      </c>
      <c r="F3" t="s">
        <v>333</v>
      </c>
      <c r="G3" t="s">
        <v>334</v>
      </c>
      <c r="H3" t="s">
        <v>335</v>
      </c>
      <c r="I3" t="s">
        <v>336</v>
      </c>
      <c r="J3" t="s">
        <v>337</v>
      </c>
      <c r="K3" t="s">
        <v>338</v>
      </c>
      <c r="L3" t="s">
        <v>339</v>
      </c>
      <c r="M3" t="s">
        <v>340</v>
      </c>
      <c r="N3" t="s">
        <v>341</v>
      </c>
      <c r="O3" t="s">
        <v>342</v>
      </c>
      <c r="P3" t="s">
        <v>343</v>
      </c>
      <c r="Q3" t="s">
        <v>344</v>
      </c>
      <c r="R3" t="s">
        <v>345</v>
      </c>
      <c r="S3" t="s">
        <v>346</v>
      </c>
      <c r="T3" t="s">
        <v>347</v>
      </c>
      <c r="U3" t="s">
        <v>348</v>
      </c>
      <c r="V3" t="s">
        <v>349</v>
      </c>
      <c r="W3" t="s">
        <v>350</v>
      </c>
      <c r="X3" t="s">
        <v>351</v>
      </c>
      <c r="Y3" t="s">
        <v>352</v>
      </c>
      <c r="Z3" t="s">
        <v>353</v>
      </c>
      <c r="AA3" t="s">
        <v>354</v>
      </c>
      <c r="AB3" t="s">
        <v>355</v>
      </c>
      <c r="AC3" t="s">
        <v>356</v>
      </c>
      <c r="AD3" t="s">
        <v>357</v>
      </c>
      <c r="AE3" t="s">
        <v>358</v>
      </c>
      <c r="AF3" t="s">
        <v>359</v>
      </c>
      <c r="AG3" t="s">
        <v>360</v>
      </c>
    </row>
    <row r="4" spans="2:33" x14ac:dyDescent="0.25">
      <c r="B4" s="9" t="s">
        <v>361</v>
      </c>
    </row>
    <row r="5" spans="2:33" x14ac:dyDescent="0.25">
      <c r="B5" s="9" t="s">
        <v>139</v>
      </c>
      <c r="C5" s="10">
        <v>1977</v>
      </c>
      <c r="D5" s="10">
        <v>2715</v>
      </c>
      <c r="E5" s="10">
        <v>2951</v>
      </c>
      <c r="F5" s="10">
        <v>3143</v>
      </c>
      <c r="G5" s="10">
        <v>3785</v>
      </c>
      <c r="H5" s="10">
        <v>3081</v>
      </c>
      <c r="I5" s="10">
        <v>4521</v>
      </c>
      <c r="J5" s="10">
        <v>3136</v>
      </c>
      <c r="K5" s="10">
        <v>2337</v>
      </c>
      <c r="L5" s="10">
        <v>2005</v>
      </c>
      <c r="M5" s="10">
        <v>2960</v>
      </c>
      <c r="N5" s="10">
        <v>3010</v>
      </c>
      <c r="O5" s="10">
        <v>1719</v>
      </c>
      <c r="P5" s="10">
        <v>1597</v>
      </c>
      <c r="Q5" s="10">
        <v>1859</v>
      </c>
      <c r="R5" s="10">
        <v>2354</v>
      </c>
      <c r="S5" s="10">
        <v>2759</v>
      </c>
      <c r="T5" s="10">
        <v>2805</v>
      </c>
      <c r="U5" s="10">
        <v>2680</v>
      </c>
      <c r="V5" s="10">
        <v>2771</v>
      </c>
      <c r="W5" s="10">
        <v>1745</v>
      </c>
      <c r="X5" s="10">
        <v>2185</v>
      </c>
      <c r="Y5" s="10">
        <v>1611</v>
      </c>
      <c r="Z5" s="10">
        <v>2171</v>
      </c>
      <c r="AA5" s="10">
        <v>937</v>
      </c>
      <c r="AB5" s="10">
        <v>1874</v>
      </c>
      <c r="AC5" s="10">
        <v>1642</v>
      </c>
      <c r="AD5" s="10">
        <v>2290</v>
      </c>
      <c r="AE5" s="10">
        <v>2155</v>
      </c>
      <c r="AF5" s="10">
        <v>2277</v>
      </c>
      <c r="AG5" s="10">
        <v>73052</v>
      </c>
    </row>
    <row r="6" spans="2:33" x14ac:dyDescent="0.25">
      <c r="B6" s="9" t="s">
        <v>141</v>
      </c>
      <c r="C6" s="10">
        <v>36596</v>
      </c>
      <c r="D6" s="10">
        <v>55636</v>
      </c>
      <c r="E6" s="10">
        <v>55143</v>
      </c>
      <c r="F6" s="10">
        <v>66568</v>
      </c>
      <c r="G6" s="10">
        <v>70591</v>
      </c>
      <c r="H6" s="10">
        <v>67412</v>
      </c>
      <c r="I6" s="10">
        <v>66301</v>
      </c>
      <c r="J6" s="10">
        <v>67677</v>
      </c>
      <c r="K6" s="10">
        <v>57889</v>
      </c>
      <c r="L6" s="10">
        <v>56583</v>
      </c>
      <c r="M6" s="10">
        <v>51516</v>
      </c>
      <c r="N6" s="10">
        <v>51114</v>
      </c>
      <c r="O6" s="10">
        <v>38235</v>
      </c>
      <c r="P6" s="10">
        <v>36472</v>
      </c>
      <c r="Q6" s="10">
        <v>44355</v>
      </c>
      <c r="R6" s="10">
        <v>49841</v>
      </c>
      <c r="S6" s="10">
        <v>59416</v>
      </c>
      <c r="T6" s="10">
        <v>55456</v>
      </c>
      <c r="U6" s="10">
        <v>58368</v>
      </c>
      <c r="V6" s="10">
        <v>60212</v>
      </c>
      <c r="W6" s="10">
        <v>47218</v>
      </c>
      <c r="X6" s="10">
        <v>58250</v>
      </c>
      <c r="Y6" s="10">
        <v>55491</v>
      </c>
      <c r="Z6" s="10">
        <v>58537</v>
      </c>
      <c r="AA6" s="10">
        <v>37271</v>
      </c>
      <c r="AB6" s="10">
        <v>37297</v>
      </c>
      <c r="AC6" s="10">
        <v>41833</v>
      </c>
      <c r="AD6" s="10">
        <v>45501</v>
      </c>
      <c r="AE6" s="10">
        <v>63809</v>
      </c>
      <c r="AF6" s="10">
        <v>61257</v>
      </c>
      <c r="AG6" s="10">
        <v>1611845</v>
      </c>
    </row>
    <row r="7" spans="2:33" x14ac:dyDescent="0.25">
      <c r="B7" s="9" t="s">
        <v>142</v>
      </c>
      <c r="C7" s="10">
        <v>21320</v>
      </c>
      <c r="D7" s="10">
        <v>22670</v>
      </c>
      <c r="E7" s="10">
        <v>22805</v>
      </c>
      <c r="F7" s="10">
        <v>23750</v>
      </c>
      <c r="G7" s="10">
        <v>23615</v>
      </c>
      <c r="H7" s="10">
        <v>23390</v>
      </c>
      <c r="I7" s="10">
        <v>22760</v>
      </c>
      <c r="J7" s="10">
        <v>22400</v>
      </c>
      <c r="K7" s="10">
        <v>21475</v>
      </c>
      <c r="L7" s="10">
        <v>21795</v>
      </c>
      <c r="M7" s="10">
        <v>21185</v>
      </c>
      <c r="N7" s="10">
        <v>21025</v>
      </c>
      <c r="O7" s="10">
        <v>20985</v>
      </c>
      <c r="P7" s="10">
        <v>19540</v>
      </c>
      <c r="Q7" s="10">
        <v>19675</v>
      </c>
      <c r="R7" s="10">
        <v>19180</v>
      </c>
      <c r="S7" s="10">
        <v>19360</v>
      </c>
      <c r="T7" s="10">
        <v>19560</v>
      </c>
      <c r="U7" s="10">
        <v>20060</v>
      </c>
      <c r="V7" s="10">
        <v>19585</v>
      </c>
      <c r="W7" s="10">
        <v>19720</v>
      </c>
      <c r="X7" s="10">
        <v>19270</v>
      </c>
      <c r="Y7" s="10">
        <v>19135</v>
      </c>
      <c r="Z7" s="10">
        <v>18660</v>
      </c>
      <c r="AA7" s="10">
        <v>18440</v>
      </c>
      <c r="AB7" s="10">
        <v>18550</v>
      </c>
      <c r="AC7" s="10">
        <v>18145</v>
      </c>
      <c r="AD7" s="10">
        <v>17980</v>
      </c>
      <c r="AE7" s="10">
        <v>17935</v>
      </c>
      <c r="AF7" s="10">
        <v>17535</v>
      </c>
      <c r="AG7" s="10">
        <v>611505</v>
      </c>
    </row>
    <row r="8" spans="2:33" x14ac:dyDescent="0.25">
      <c r="B8" s="9" t="s">
        <v>143</v>
      </c>
      <c r="C8" s="10">
        <v>399</v>
      </c>
      <c r="D8" s="10">
        <v>22225.3</v>
      </c>
      <c r="E8" s="10">
        <v>258</v>
      </c>
      <c r="F8" s="10">
        <v>726</v>
      </c>
      <c r="G8" s="10">
        <v>818</v>
      </c>
      <c r="H8" s="10">
        <v>710</v>
      </c>
      <c r="I8" s="10">
        <v>1185</v>
      </c>
      <c r="J8" s="10">
        <v>955</v>
      </c>
      <c r="K8" s="10">
        <v>395</v>
      </c>
      <c r="L8" s="10">
        <v>1372</v>
      </c>
      <c r="M8" s="10">
        <v>582</v>
      </c>
      <c r="N8" s="10">
        <v>339</v>
      </c>
      <c r="O8" s="10">
        <v>160</v>
      </c>
      <c r="P8" s="10">
        <v>687</v>
      </c>
      <c r="Q8" s="10">
        <v>427</v>
      </c>
      <c r="R8" s="10">
        <v>757</v>
      </c>
      <c r="S8" s="10">
        <v>1043</v>
      </c>
      <c r="T8" s="10">
        <v>1332</v>
      </c>
      <c r="U8" s="10">
        <v>1092</v>
      </c>
      <c r="V8" s="10">
        <v>1097</v>
      </c>
      <c r="W8" s="10">
        <v>909</v>
      </c>
      <c r="X8" s="10">
        <v>871</v>
      </c>
      <c r="Y8" s="10">
        <v>718</v>
      </c>
      <c r="Z8" s="10">
        <v>800</v>
      </c>
      <c r="AA8" s="10">
        <v>475</v>
      </c>
      <c r="AB8" s="10">
        <v>512</v>
      </c>
      <c r="AC8" s="10">
        <v>393</v>
      </c>
      <c r="AD8" s="10">
        <v>393</v>
      </c>
      <c r="AE8" s="10">
        <v>452</v>
      </c>
      <c r="AF8" s="10">
        <v>802</v>
      </c>
      <c r="AG8" s="10">
        <v>42884.3</v>
      </c>
    </row>
    <row r="9" spans="2:33" x14ac:dyDescent="0.25">
      <c r="B9" s="9" t="s">
        <v>144</v>
      </c>
      <c r="C9" s="10">
        <v>-334</v>
      </c>
      <c r="D9" s="10">
        <v>-263</v>
      </c>
      <c r="E9" s="10">
        <v>-522.08000000000004</v>
      </c>
      <c r="F9" s="10">
        <v>-326</v>
      </c>
      <c r="G9" s="10">
        <v>-255.8</v>
      </c>
      <c r="H9" s="10">
        <v>-730.72</v>
      </c>
      <c r="I9" s="10">
        <v>-45</v>
      </c>
      <c r="J9" s="10">
        <v>-189</v>
      </c>
      <c r="K9" s="10">
        <v>-353.25</v>
      </c>
      <c r="L9" s="10">
        <v>-224.45</v>
      </c>
      <c r="M9" s="10">
        <v>-372.19</v>
      </c>
      <c r="N9" s="10">
        <v>0</v>
      </c>
      <c r="O9" s="10">
        <v>-295</v>
      </c>
      <c r="P9" s="10">
        <v>-241.38</v>
      </c>
      <c r="Q9" s="10">
        <v>-25</v>
      </c>
      <c r="R9" s="10">
        <v>-262.75</v>
      </c>
      <c r="S9" s="10">
        <v>-15</v>
      </c>
      <c r="T9" s="10">
        <v>-118</v>
      </c>
      <c r="U9" s="10">
        <v>-311.5</v>
      </c>
      <c r="V9" s="10">
        <v>-84</v>
      </c>
      <c r="W9" s="10">
        <v>-276</v>
      </c>
      <c r="X9" s="10">
        <v>-81.8</v>
      </c>
      <c r="Y9" s="10">
        <v>-206.8</v>
      </c>
      <c r="Z9" s="10">
        <v>-50</v>
      </c>
      <c r="AA9" s="10">
        <v>-60</v>
      </c>
      <c r="AB9" s="10">
        <v>-45</v>
      </c>
      <c r="AC9" s="10">
        <v>-135</v>
      </c>
      <c r="AD9" s="10">
        <v>-264</v>
      </c>
      <c r="AE9" s="10">
        <v>-565.03</v>
      </c>
      <c r="AF9" s="10">
        <v>0</v>
      </c>
      <c r="AG9" s="10">
        <v>-6651.75</v>
      </c>
    </row>
    <row r="10" spans="2:33" x14ac:dyDescent="0.25">
      <c r="B10" s="9" t="s">
        <v>145</v>
      </c>
      <c r="C10" s="10">
        <v>-17236.599999999999</v>
      </c>
      <c r="D10" s="10">
        <v>-23787.599999999999</v>
      </c>
      <c r="E10" s="10">
        <v>-25626.1</v>
      </c>
      <c r="F10" s="10">
        <v>-23233.200000000001</v>
      </c>
      <c r="G10" s="10">
        <v>-23392.45</v>
      </c>
      <c r="H10" s="10">
        <v>-21781.8</v>
      </c>
      <c r="I10" s="10">
        <v>-22604.57</v>
      </c>
      <c r="J10" s="10">
        <v>-22114.799999999999</v>
      </c>
      <c r="K10" s="10">
        <v>-20461.05</v>
      </c>
      <c r="L10" s="10">
        <v>-19509.7</v>
      </c>
      <c r="M10" s="10">
        <v>-19872.23</v>
      </c>
      <c r="N10" s="10">
        <v>-21831.09</v>
      </c>
      <c r="O10" s="10">
        <v>-17845.03</v>
      </c>
      <c r="P10" s="10">
        <v>-14415.47</v>
      </c>
      <c r="Q10" s="10">
        <v>-19398.900000000001</v>
      </c>
      <c r="R10" s="10">
        <v>-17881.400000000001</v>
      </c>
      <c r="S10" s="10">
        <v>-16851.45</v>
      </c>
      <c r="T10" s="10">
        <v>-18855.900000000001</v>
      </c>
      <c r="U10" s="10">
        <v>-19612.099999999999</v>
      </c>
      <c r="V10" s="10">
        <v>-18098.349999999999</v>
      </c>
      <c r="W10" s="10">
        <v>-15700.15</v>
      </c>
      <c r="X10" s="10">
        <v>-18905.099999999999</v>
      </c>
      <c r="Y10" s="10">
        <v>-19921.849999999999</v>
      </c>
      <c r="Z10" s="10">
        <v>-23581.93</v>
      </c>
      <c r="AA10" s="10">
        <v>-15287.25</v>
      </c>
      <c r="AB10" s="10">
        <v>-16297.17</v>
      </c>
      <c r="AC10" s="10">
        <v>-18091.5</v>
      </c>
      <c r="AD10" s="10">
        <v>-16482.25</v>
      </c>
      <c r="AE10" s="10">
        <v>-18753.02</v>
      </c>
      <c r="AF10" s="10">
        <v>-19189.330000000002</v>
      </c>
      <c r="AG10" s="10">
        <v>-586619.34</v>
      </c>
    </row>
    <row r="11" spans="2:33" x14ac:dyDescent="0.25">
      <c r="B11" s="9" t="s">
        <v>146</v>
      </c>
      <c r="C11" s="10">
        <v>99.93</v>
      </c>
      <c r="D11" s="10">
        <v>250.75</v>
      </c>
      <c r="AG11" s="10">
        <v>350.68</v>
      </c>
    </row>
    <row r="12" spans="2:33" x14ac:dyDescent="0.25">
      <c r="B12" s="9" t="s">
        <v>362</v>
      </c>
      <c r="C12" s="10">
        <v>42821.33</v>
      </c>
      <c r="D12" s="10">
        <v>79446.45</v>
      </c>
      <c r="E12" s="10">
        <v>55008.82</v>
      </c>
      <c r="F12" s="10">
        <v>70627.8</v>
      </c>
      <c r="G12" s="10">
        <v>75160.75</v>
      </c>
      <c r="H12" s="10">
        <v>72080.479999999996</v>
      </c>
      <c r="I12" s="10">
        <v>72117.429999999993</v>
      </c>
      <c r="J12" s="10">
        <v>71864.2</v>
      </c>
      <c r="K12" s="10">
        <v>61281.7</v>
      </c>
      <c r="L12" s="10">
        <v>62020.85</v>
      </c>
      <c r="M12" s="10">
        <v>55998.58</v>
      </c>
      <c r="N12" s="10">
        <v>53656.91</v>
      </c>
      <c r="O12" s="10">
        <v>42958.97</v>
      </c>
      <c r="P12" s="10">
        <v>43639.15</v>
      </c>
      <c r="Q12" s="10">
        <v>46892.1</v>
      </c>
      <c r="R12" s="10">
        <v>53987.85</v>
      </c>
      <c r="S12" s="10">
        <v>65711.55</v>
      </c>
      <c r="T12" s="10">
        <v>60179.1</v>
      </c>
      <c r="U12" s="10">
        <v>62276.4</v>
      </c>
      <c r="V12" s="10">
        <v>65482.65</v>
      </c>
      <c r="W12" s="10">
        <v>53615.85</v>
      </c>
      <c r="X12" s="10">
        <v>61589.1</v>
      </c>
      <c r="Y12" s="10">
        <v>56826.35</v>
      </c>
      <c r="Z12" s="10">
        <v>56536.07</v>
      </c>
      <c r="AA12" s="10">
        <v>41775.75</v>
      </c>
      <c r="AB12" s="10">
        <v>41890.83</v>
      </c>
      <c r="AC12" s="10">
        <v>43786.5</v>
      </c>
      <c r="AD12" s="10">
        <v>49417.75</v>
      </c>
      <c r="AE12" s="10">
        <v>65032.95</v>
      </c>
      <c r="AF12" s="10">
        <v>62681.67</v>
      </c>
      <c r="AG12" s="10">
        <v>1746365.89</v>
      </c>
    </row>
    <row r="13" spans="2:33" x14ac:dyDescent="0.25">
      <c r="B13" s="9" t="s">
        <v>363</v>
      </c>
    </row>
    <row r="14" spans="2:33" x14ac:dyDescent="0.25">
      <c r="B14" s="9" t="s">
        <v>147</v>
      </c>
      <c r="C14" s="10">
        <v>2261.96</v>
      </c>
      <c r="D14" s="10">
        <v>2258.84</v>
      </c>
      <c r="E14" s="10">
        <v>3050.97</v>
      </c>
      <c r="F14" s="10">
        <v>4731.09</v>
      </c>
      <c r="G14" s="10">
        <v>2524.0500000000002</v>
      </c>
      <c r="H14" s="10">
        <v>1898.9</v>
      </c>
      <c r="I14" s="10">
        <v>3487.38</v>
      </c>
      <c r="J14" s="10">
        <v>3653.41</v>
      </c>
      <c r="K14" s="10">
        <v>2319.6799999999998</v>
      </c>
      <c r="L14" s="10">
        <v>4857.01</v>
      </c>
      <c r="M14" s="10">
        <v>3639.41</v>
      </c>
      <c r="N14" s="10">
        <v>6652.92</v>
      </c>
      <c r="O14" s="10">
        <v>161.58000000000001</v>
      </c>
      <c r="P14" s="10">
        <v>218.54</v>
      </c>
      <c r="Q14" s="10">
        <v>126.61</v>
      </c>
      <c r="R14" s="10">
        <v>127.97</v>
      </c>
      <c r="S14" s="10">
        <v>133.27000000000001</v>
      </c>
      <c r="T14" s="10">
        <v>80.62</v>
      </c>
      <c r="U14" s="10">
        <v>146.21</v>
      </c>
      <c r="V14" s="10">
        <v>58.28</v>
      </c>
      <c r="W14" s="10">
        <v>119.93</v>
      </c>
      <c r="X14" s="10">
        <v>2558.11</v>
      </c>
      <c r="Y14" s="10">
        <v>1631.12</v>
      </c>
      <c r="Z14" s="10">
        <v>4227.6400000000003</v>
      </c>
      <c r="AA14" s="10">
        <v>2081.9</v>
      </c>
      <c r="AB14" s="10">
        <v>1540.3</v>
      </c>
      <c r="AC14" s="10">
        <v>162.72999999999999</v>
      </c>
      <c r="AG14" s="10">
        <v>54710.43</v>
      </c>
    </row>
    <row r="15" spans="2:33" x14ac:dyDescent="0.25">
      <c r="B15" s="9" t="s">
        <v>149</v>
      </c>
      <c r="C15" s="10">
        <v>546.70000000000005</v>
      </c>
      <c r="D15" s="10">
        <v>677.92</v>
      </c>
      <c r="E15" s="10">
        <v>742</v>
      </c>
      <c r="F15" s="10">
        <v>540.48</v>
      </c>
      <c r="G15" s="10">
        <v>464.85</v>
      </c>
      <c r="H15" s="10">
        <v>339.99</v>
      </c>
      <c r="I15" s="10">
        <v>217.53</v>
      </c>
      <c r="J15" s="10">
        <v>361.17</v>
      </c>
      <c r="K15" s="10">
        <v>-5.45</v>
      </c>
      <c r="L15" s="10">
        <v>143.08000000000001</v>
      </c>
      <c r="M15" s="10">
        <v>23.27</v>
      </c>
      <c r="N15" s="10">
        <v>110.55</v>
      </c>
      <c r="P15" s="10">
        <v>19.28</v>
      </c>
      <c r="S15" s="10">
        <v>32.119999999999997</v>
      </c>
      <c r="X15" s="10">
        <v>99</v>
      </c>
      <c r="AG15" s="10">
        <v>4312.49</v>
      </c>
    </row>
    <row r="16" spans="2:33" x14ac:dyDescent="0.25">
      <c r="B16" s="9" t="s">
        <v>150</v>
      </c>
      <c r="C16" s="10">
        <v>32474.400000000001</v>
      </c>
      <c r="D16" s="10">
        <v>30013.97</v>
      </c>
      <c r="E16" s="10">
        <v>44706.73</v>
      </c>
      <c r="F16" s="10">
        <v>28100.29</v>
      </c>
      <c r="G16" s="10">
        <v>30387.74</v>
      </c>
      <c r="H16" s="10">
        <v>30675.3</v>
      </c>
      <c r="I16" s="10">
        <v>29678.73</v>
      </c>
      <c r="J16" s="10">
        <v>47050.11</v>
      </c>
      <c r="K16" s="10">
        <v>35894.910000000003</v>
      </c>
      <c r="L16" s="10">
        <v>31922.82</v>
      </c>
      <c r="M16" s="10">
        <v>30455.79</v>
      </c>
      <c r="N16" s="10">
        <v>30053.69</v>
      </c>
      <c r="O16" s="10">
        <v>41826.81</v>
      </c>
      <c r="P16" s="10">
        <v>26660.84</v>
      </c>
      <c r="Q16" s="10">
        <v>26595.55</v>
      </c>
      <c r="R16" s="10">
        <v>27702.2</v>
      </c>
      <c r="S16" s="10">
        <v>27083.43</v>
      </c>
      <c r="T16" s="10">
        <v>28354.66</v>
      </c>
      <c r="U16" s="10">
        <v>30057.53</v>
      </c>
      <c r="V16" s="10">
        <v>47564.12</v>
      </c>
      <c r="W16" s="10">
        <v>27280.81</v>
      </c>
      <c r="X16" s="10">
        <v>28691.48</v>
      </c>
      <c r="Y16" s="10">
        <v>31636.28</v>
      </c>
      <c r="Z16" s="10">
        <v>30557.62</v>
      </c>
      <c r="AA16" s="10">
        <v>42813.59</v>
      </c>
      <c r="AB16" s="10">
        <v>26648.07</v>
      </c>
      <c r="AC16" s="10">
        <v>25249.62</v>
      </c>
      <c r="AD16" s="10">
        <v>26052.98</v>
      </c>
      <c r="AE16" s="10">
        <v>28458.720000000001</v>
      </c>
      <c r="AF16" s="10">
        <v>29520.77</v>
      </c>
      <c r="AG16" s="10">
        <v>954169.56</v>
      </c>
    </row>
    <row r="17" spans="2:33" x14ac:dyDescent="0.25">
      <c r="B17" s="9" t="s">
        <v>151</v>
      </c>
      <c r="C17" s="10">
        <v>750</v>
      </c>
      <c r="D17" s="10">
        <v>750</v>
      </c>
      <c r="E17" s="10">
        <v>750</v>
      </c>
      <c r="F17" s="10">
        <v>750</v>
      </c>
      <c r="G17" s="10">
        <v>750</v>
      </c>
      <c r="H17" s="10">
        <v>750</v>
      </c>
      <c r="I17" s="10">
        <v>750</v>
      </c>
      <c r="J17" s="10">
        <v>795</v>
      </c>
      <c r="K17" s="10">
        <v>795</v>
      </c>
      <c r="L17" s="10">
        <v>795</v>
      </c>
      <c r="M17" s="10">
        <v>795</v>
      </c>
      <c r="N17" s="10">
        <v>795</v>
      </c>
      <c r="O17" s="10">
        <v>795</v>
      </c>
      <c r="P17" s="10">
        <v>795</v>
      </c>
      <c r="Q17" s="10">
        <v>795</v>
      </c>
      <c r="R17" s="10">
        <v>795</v>
      </c>
      <c r="S17" s="10">
        <v>805</v>
      </c>
      <c r="T17" s="10">
        <v>805</v>
      </c>
      <c r="U17" s="10">
        <v>805</v>
      </c>
      <c r="V17" s="10">
        <v>805</v>
      </c>
      <c r="W17" s="10">
        <v>805</v>
      </c>
      <c r="X17" s="10">
        <v>805</v>
      </c>
      <c r="Y17" s="10">
        <v>805</v>
      </c>
      <c r="Z17" s="10">
        <v>805</v>
      </c>
      <c r="AA17" s="10">
        <v>805</v>
      </c>
      <c r="AB17" s="10">
        <v>805</v>
      </c>
      <c r="AC17" s="10">
        <v>805</v>
      </c>
      <c r="AD17" s="10">
        <v>805</v>
      </c>
      <c r="AE17" s="10">
        <v>805</v>
      </c>
      <c r="AF17" s="10">
        <v>805</v>
      </c>
      <c r="AG17" s="10">
        <v>23675</v>
      </c>
    </row>
    <row r="18" spans="2:33" x14ac:dyDescent="0.25">
      <c r="B18" s="9" t="s">
        <v>152</v>
      </c>
      <c r="E18" s="10">
        <v>130</v>
      </c>
      <c r="W18" s="10">
        <v>130</v>
      </c>
      <c r="AG18" s="10">
        <v>260</v>
      </c>
    </row>
    <row r="19" spans="2:33" x14ac:dyDescent="0.25">
      <c r="B19" s="9" t="s">
        <v>153</v>
      </c>
      <c r="C19" s="10">
        <v>16.91</v>
      </c>
      <c r="D19" s="10">
        <v>6.79</v>
      </c>
      <c r="I19" s="10">
        <v>132.06</v>
      </c>
      <c r="Q19" s="10">
        <v>583.91999999999996</v>
      </c>
      <c r="R19" s="10">
        <v>600</v>
      </c>
      <c r="S19" s="10">
        <v>431.56</v>
      </c>
      <c r="T19" s="10">
        <v>89.92</v>
      </c>
      <c r="U19" s="10">
        <v>42.2</v>
      </c>
      <c r="W19" s="10">
        <v>36.15</v>
      </c>
      <c r="AB19" s="10">
        <v>106.97</v>
      </c>
      <c r="AG19" s="10">
        <v>2046.48</v>
      </c>
    </row>
    <row r="20" spans="2:33" x14ac:dyDescent="0.25">
      <c r="B20" s="9" t="s">
        <v>154</v>
      </c>
      <c r="C20" s="10">
        <v>548.85</v>
      </c>
      <c r="D20" s="10">
        <v>158.63999999999999</v>
      </c>
      <c r="E20" s="10">
        <v>243.9</v>
      </c>
      <c r="F20" s="10">
        <v>36.840000000000003</v>
      </c>
      <c r="G20" s="10">
        <v>264.62</v>
      </c>
      <c r="H20" s="10">
        <v>1128.8599999999999</v>
      </c>
      <c r="I20" s="10">
        <v>1856.58</v>
      </c>
      <c r="J20" s="10">
        <v>416.68</v>
      </c>
      <c r="K20" s="10">
        <v>206.29</v>
      </c>
      <c r="L20" s="10">
        <v>431.32</v>
      </c>
      <c r="M20" s="10">
        <v>589.04999999999995</v>
      </c>
      <c r="N20" s="10">
        <v>1073.05</v>
      </c>
      <c r="O20" s="10">
        <v>47</v>
      </c>
      <c r="P20" s="10">
        <v>197.57</v>
      </c>
      <c r="Q20" s="10">
        <v>72</v>
      </c>
      <c r="R20" s="10">
        <v>193.17</v>
      </c>
      <c r="S20" s="10">
        <v>142.78</v>
      </c>
      <c r="T20" s="10">
        <v>175.55</v>
      </c>
      <c r="U20" s="10">
        <v>77.86</v>
      </c>
      <c r="V20" s="10">
        <v>67</v>
      </c>
      <c r="W20" s="10">
        <v>58.32</v>
      </c>
      <c r="X20" s="10">
        <v>288.42</v>
      </c>
      <c r="Y20" s="10">
        <v>115.32</v>
      </c>
      <c r="Z20" s="10">
        <v>507.54</v>
      </c>
      <c r="AA20" s="10">
        <v>490.45</v>
      </c>
      <c r="AB20" s="10">
        <v>379.53</v>
      </c>
      <c r="AG20" s="10">
        <v>9767.19</v>
      </c>
    </row>
    <row r="21" spans="2:33" x14ac:dyDescent="0.25">
      <c r="B21" s="9" t="s">
        <v>155</v>
      </c>
      <c r="C21" s="10">
        <v>4024.25</v>
      </c>
      <c r="D21" s="10">
        <v>3605.02</v>
      </c>
      <c r="E21" s="10">
        <v>5275.64</v>
      </c>
      <c r="F21" s="10">
        <v>3384.03</v>
      </c>
      <c r="G21" s="10">
        <v>3673.41</v>
      </c>
      <c r="H21" s="10">
        <v>3598.44</v>
      </c>
      <c r="I21" s="10">
        <v>3451.72</v>
      </c>
      <c r="J21" s="10">
        <v>5068.1499999999996</v>
      </c>
      <c r="K21" s="10">
        <v>3620.25</v>
      </c>
      <c r="L21" s="10">
        <v>3461.51</v>
      </c>
      <c r="M21" s="10">
        <v>3172.91</v>
      </c>
      <c r="N21" s="10">
        <v>2976.38</v>
      </c>
      <c r="O21" s="10">
        <v>4641.1499999999996</v>
      </c>
      <c r="P21" s="10">
        <v>2753.1</v>
      </c>
      <c r="Q21" s="10">
        <v>2722.11</v>
      </c>
      <c r="R21" s="10">
        <v>2827.88</v>
      </c>
      <c r="S21" s="10">
        <v>2876.51</v>
      </c>
      <c r="T21" s="10">
        <v>2896.99</v>
      </c>
      <c r="U21" s="10">
        <v>2981.09</v>
      </c>
      <c r="V21" s="10">
        <v>4773.38</v>
      </c>
      <c r="W21" s="10">
        <v>2670.62</v>
      </c>
      <c r="X21" s="10">
        <v>2958.13</v>
      </c>
      <c r="Y21" s="10">
        <v>3237.48</v>
      </c>
      <c r="Z21" s="10">
        <v>3016.48</v>
      </c>
      <c r="AA21" s="10">
        <v>4468.72</v>
      </c>
      <c r="AB21" s="10">
        <v>2694.8</v>
      </c>
      <c r="AC21" s="10">
        <v>2495.56</v>
      </c>
      <c r="AD21" s="10">
        <v>2582.62</v>
      </c>
      <c r="AE21" s="10">
        <v>2910.76</v>
      </c>
      <c r="AF21" s="10">
        <v>2989.16</v>
      </c>
      <c r="AG21" s="10">
        <v>101808.25</v>
      </c>
    </row>
    <row r="22" spans="2:33" x14ac:dyDescent="0.25">
      <c r="B22" s="9" t="s">
        <v>364</v>
      </c>
      <c r="C22" s="10">
        <v>40623.07</v>
      </c>
      <c r="D22" s="10">
        <v>37471.18</v>
      </c>
      <c r="E22" s="10">
        <v>54899.24</v>
      </c>
      <c r="F22" s="10">
        <v>37542.730000000003</v>
      </c>
      <c r="G22" s="10">
        <v>38064.67</v>
      </c>
      <c r="H22" s="10">
        <v>38391.49</v>
      </c>
      <c r="I22" s="10">
        <v>39574</v>
      </c>
      <c r="J22" s="10">
        <v>57344.52</v>
      </c>
      <c r="K22" s="10">
        <v>42830.68</v>
      </c>
      <c r="L22" s="10">
        <v>41610.74</v>
      </c>
      <c r="M22" s="10">
        <v>38675.43</v>
      </c>
      <c r="N22" s="10">
        <v>41661.589999999997</v>
      </c>
      <c r="O22" s="10">
        <v>47471.54</v>
      </c>
      <c r="P22" s="10">
        <v>30644.33</v>
      </c>
      <c r="Q22" s="10">
        <v>30895.19</v>
      </c>
      <c r="R22" s="10">
        <v>32246.22</v>
      </c>
      <c r="S22" s="10">
        <v>31504.67</v>
      </c>
      <c r="T22" s="10">
        <v>32402.74</v>
      </c>
      <c r="U22" s="10">
        <v>34109.89</v>
      </c>
      <c r="V22" s="10">
        <v>53267.78</v>
      </c>
      <c r="W22" s="10">
        <v>31100.83</v>
      </c>
      <c r="X22" s="10">
        <v>35400.14</v>
      </c>
      <c r="Y22" s="10">
        <v>37425.199999999997</v>
      </c>
      <c r="Z22" s="10">
        <v>39114.28</v>
      </c>
      <c r="AA22" s="10">
        <v>50659.66</v>
      </c>
      <c r="AB22" s="10">
        <v>32174.67</v>
      </c>
      <c r="AC22" s="10">
        <v>28712.91</v>
      </c>
      <c r="AD22" s="10">
        <v>29440.6</v>
      </c>
      <c r="AE22" s="10">
        <v>32174.48</v>
      </c>
      <c r="AF22" s="10">
        <v>33314.93</v>
      </c>
      <c r="AG22" s="10">
        <v>1150749.3999999999</v>
      </c>
    </row>
    <row r="23" spans="2:33" x14ac:dyDescent="0.25">
      <c r="B23" s="9" t="s">
        <v>365</v>
      </c>
      <c r="C23" s="10">
        <v>2198.2600000000002</v>
      </c>
      <c r="D23" s="10">
        <v>41975.27</v>
      </c>
      <c r="E23" s="10">
        <v>109.579999999995</v>
      </c>
      <c r="F23" s="10">
        <v>33085.07</v>
      </c>
      <c r="G23" s="10">
        <v>37096.080000000002</v>
      </c>
      <c r="H23" s="10">
        <v>33688.99</v>
      </c>
      <c r="I23" s="10">
        <v>32543.43</v>
      </c>
      <c r="J23" s="10">
        <v>14519.68</v>
      </c>
      <c r="K23" s="10">
        <v>18451.02</v>
      </c>
      <c r="L23" s="10">
        <v>20410.11</v>
      </c>
      <c r="M23" s="10">
        <v>17323.150000000001</v>
      </c>
      <c r="N23" s="10">
        <v>11995.32</v>
      </c>
      <c r="O23" s="10">
        <v>-4512.57</v>
      </c>
      <c r="P23" s="10">
        <v>12994.82</v>
      </c>
      <c r="Q23" s="10">
        <v>15996.91</v>
      </c>
      <c r="R23" s="10">
        <v>21741.63</v>
      </c>
      <c r="S23" s="10">
        <v>34206.879999999997</v>
      </c>
      <c r="T23" s="10">
        <v>27776.36</v>
      </c>
      <c r="U23" s="10">
        <v>28166.51</v>
      </c>
      <c r="V23" s="10">
        <v>12214.87</v>
      </c>
      <c r="W23" s="10">
        <v>22515.02</v>
      </c>
      <c r="X23" s="10">
        <v>26188.959999999999</v>
      </c>
      <c r="Y23" s="10">
        <v>19401.150000000001</v>
      </c>
      <c r="Z23" s="10">
        <v>17421.79</v>
      </c>
      <c r="AA23" s="10">
        <v>-8883.91</v>
      </c>
      <c r="AB23" s="10">
        <v>9716.16</v>
      </c>
      <c r="AC23" s="10">
        <v>15073.59</v>
      </c>
      <c r="AD23" s="10">
        <v>19977.150000000001</v>
      </c>
      <c r="AE23" s="10">
        <v>32858.47</v>
      </c>
      <c r="AF23" s="10">
        <v>29366.74</v>
      </c>
      <c r="AG23" s="10">
        <v>595616.49</v>
      </c>
    </row>
    <row r="24" spans="2:33" x14ac:dyDescent="0.25">
      <c r="B24" s="9" t="s">
        <v>366</v>
      </c>
    </row>
    <row r="25" spans="2:33" x14ac:dyDescent="0.25">
      <c r="B25" s="9" t="s">
        <v>156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AG25" s="10">
        <v>0</v>
      </c>
    </row>
    <row r="26" spans="2:33" x14ac:dyDescent="0.25">
      <c r="B26" s="9" t="s">
        <v>157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AG26" s="10">
        <v>0</v>
      </c>
    </row>
    <row r="27" spans="2:33" x14ac:dyDescent="0.25">
      <c r="B27" s="9" t="s">
        <v>158</v>
      </c>
      <c r="C27" s="10">
        <v>1418.97</v>
      </c>
      <c r="D27" s="10">
        <v>1780.56</v>
      </c>
      <c r="E27" s="10">
        <v>1571.66</v>
      </c>
      <c r="F27" s="10">
        <v>1193.25</v>
      </c>
      <c r="G27" s="10">
        <v>1366.73</v>
      </c>
      <c r="H27" s="10">
        <v>1267.1199999999999</v>
      </c>
      <c r="I27" s="10">
        <v>1382.92</v>
      </c>
      <c r="J27" s="10">
        <v>1634.7</v>
      </c>
      <c r="K27" s="10">
        <v>1305.6199999999999</v>
      </c>
      <c r="L27" s="10">
        <v>1424.52</v>
      </c>
      <c r="M27" s="10">
        <v>1286.75</v>
      </c>
      <c r="N27" s="10">
        <v>1241.3800000000001</v>
      </c>
      <c r="O27" s="10">
        <v>2093.52</v>
      </c>
      <c r="P27" s="10">
        <v>1167.6500000000001</v>
      </c>
      <c r="Q27" s="10">
        <v>1242.21</v>
      </c>
      <c r="R27" s="10">
        <v>854.51</v>
      </c>
      <c r="S27" s="10">
        <v>1266.0899999999999</v>
      </c>
      <c r="T27" s="10">
        <v>1436.44</v>
      </c>
      <c r="U27" s="10">
        <v>1502.44</v>
      </c>
      <c r="V27" s="10">
        <v>1804.69</v>
      </c>
      <c r="W27" s="10">
        <v>1208.8</v>
      </c>
      <c r="X27" s="10">
        <v>1389.48</v>
      </c>
      <c r="Y27" s="10">
        <v>3546.31</v>
      </c>
      <c r="Z27" s="10">
        <v>1376.2</v>
      </c>
      <c r="AA27" s="10">
        <v>1997.57</v>
      </c>
      <c r="AB27" s="10">
        <v>1246.77</v>
      </c>
      <c r="AC27" s="10">
        <v>1297.1199999999999</v>
      </c>
      <c r="AD27" s="10">
        <v>1404.77</v>
      </c>
      <c r="AE27" s="10">
        <v>1265.0899999999999</v>
      </c>
      <c r="AF27" s="10">
        <v>1296.49</v>
      </c>
      <c r="AG27" s="10">
        <v>44270.33</v>
      </c>
    </row>
    <row r="28" spans="2:33" x14ac:dyDescent="0.25">
      <c r="B28" s="9" t="s">
        <v>159</v>
      </c>
      <c r="C28" s="10">
        <v>270.33</v>
      </c>
      <c r="D28" s="10">
        <v>301.54000000000002</v>
      </c>
      <c r="E28" s="10">
        <v>330.74</v>
      </c>
      <c r="F28" s="10">
        <v>396.84</v>
      </c>
      <c r="G28" s="10">
        <v>1492.86</v>
      </c>
      <c r="H28" s="10">
        <v>2088.02</v>
      </c>
      <c r="I28" s="10">
        <v>1443.76</v>
      </c>
      <c r="J28" s="10">
        <v>290.97000000000003</v>
      </c>
      <c r="K28" s="10">
        <v>331.64</v>
      </c>
      <c r="L28" s="10">
        <v>270.45</v>
      </c>
      <c r="M28" s="10">
        <v>551.30999999999995</v>
      </c>
      <c r="N28" s="10">
        <v>99.61</v>
      </c>
      <c r="O28" s="10">
        <v>434.6</v>
      </c>
      <c r="P28" s="10">
        <v>3685.99</v>
      </c>
      <c r="Q28" s="10">
        <v>306.14</v>
      </c>
      <c r="R28" s="10">
        <v>117.65</v>
      </c>
      <c r="S28" s="10">
        <v>99.65</v>
      </c>
      <c r="T28" s="10">
        <v>1022.99</v>
      </c>
      <c r="U28" s="10">
        <v>215.93</v>
      </c>
      <c r="V28" s="10">
        <v>292.2</v>
      </c>
      <c r="W28" s="10">
        <v>99.61</v>
      </c>
      <c r="X28" s="10">
        <v>100.03</v>
      </c>
      <c r="Y28" s="10">
        <v>608.49</v>
      </c>
      <c r="Z28" s="10">
        <v>127.07</v>
      </c>
      <c r="AA28" s="10">
        <v>145.81</v>
      </c>
      <c r="AG28" s="10">
        <v>15124.23</v>
      </c>
    </row>
    <row r="29" spans="2:33" x14ac:dyDescent="0.25">
      <c r="B29" s="9" t="s">
        <v>160</v>
      </c>
      <c r="K29" s="10">
        <v>20</v>
      </c>
      <c r="L29" s="10">
        <v>20</v>
      </c>
      <c r="M29" s="10">
        <v>20</v>
      </c>
      <c r="N29" s="10">
        <v>80</v>
      </c>
      <c r="AG29" s="10">
        <v>140</v>
      </c>
    </row>
    <row r="30" spans="2:33" x14ac:dyDescent="0.25">
      <c r="B30" s="9" t="s">
        <v>161</v>
      </c>
      <c r="E30" s="10">
        <v>0.5</v>
      </c>
      <c r="G30" s="10">
        <v>1.5</v>
      </c>
      <c r="H30" s="10">
        <v>3.5</v>
      </c>
      <c r="J30" s="10">
        <v>302.5</v>
      </c>
      <c r="S30" s="10">
        <v>1.5</v>
      </c>
      <c r="X30" s="10">
        <v>15.95</v>
      </c>
      <c r="Y30" s="10">
        <v>0.5</v>
      </c>
      <c r="Z30" s="10">
        <v>0</v>
      </c>
      <c r="AA30" s="10">
        <v>16.45</v>
      </c>
      <c r="AD30" s="10">
        <v>8</v>
      </c>
      <c r="AE30" s="10">
        <v>8.01</v>
      </c>
      <c r="AF30" s="10">
        <v>8</v>
      </c>
      <c r="AG30" s="10">
        <v>366.41</v>
      </c>
    </row>
    <row r="31" spans="2:33" x14ac:dyDescent="0.25">
      <c r="B31" s="9" t="s">
        <v>162</v>
      </c>
      <c r="C31" s="10">
        <v>88.4</v>
      </c>
      <c r="D31" s="10">
        <v>24.76</v>
      </c>
      <c r="E31" s="10">
        <v>31.05</v>
      </c>
      <c r="F31" s="10">
        <v>52.76</v>
      </c>
      <c r="G31" s="10">
        <v>24.76</v>
      </c>
      <c r="H31" s="10">
        <v>186.66</v>
      </c>
      <c r="I31" s="10">
        <v>191.17</v>
      </c>
      <c r="J31" s="10">
        <v>44.76</v>
      </c>
      <c r="K31" s="10">
        <v>342.25</v>
      </c>
      <c r="L31" s="10">
        <v>68.459999999999994</v>
      </c>
      <c r="M31" s="10">
        <v>44.76</v>
      </c>
      <c r="N31" s="10">
        <v>24.76</v>
      </c>
      <c r="P31" s="10">
        <v>24.76</v>
      </c>
      <c r="Q31" s="10">
        <v>24.76</v>
      </c>
      <c r="R31" s="10">
        <v>24.76</v>
      </c>
      <c r="S31" s="10">
        <v>24.76</v>
      </c>
      <c r="T31" s="10">
        <v>175.05</v>
      </c>
      <c r="U31" s="10">
        <v>124.76</v>
      </c>
      <c r="V31" s="10">
        <v>24.76</v>
      </c>
      <c r="W31" s="10">
        <v>46.86</v>
      </c>
      <c r="X31" s="10">
        <v>31.55</v>
      </c>
      <c r="Y31" s="10">
        <v>85.17</v>
      </c>
      <c r="Z31" s="10">
        <v>24.76</v>
      </c>
      <c r="AA31" s="10">
        <v>24.76</v>
      </c>
      <c r="AB31" s="10">
        <v>24.76</v>
      </c>
      <c r="AG31" s="10">
        <v>1786.02</v>
      </c>
    </row>
    <row r="32" spans="2:33" x14ac:dyDescent="0.25">
      <c r="B32" s="9" t="s">
        <v>163</v>
      </c>
      <c r="T32" s="10">
        <v>153.6</v>
      </c>
      <c r="AG32" s="10">
        <v>153.6</v>
      </c>
    </row>
    <row r="33" spans="2:33" x14ac:dyDescent="0.25">
      <c r="B33" s="9" t="s">
        <v>164</v>
      </c>
      <c r="D33" s="10">
        <v>41.88</v>
      </c>
      <c r="E33" s="10">
        <v>625.88</v>
      </c>
      <c r="F33" s="10">
        <v>22.22</v>
      </c>
      <c r="G33" s="10">
        <v>15.88</v>
      </c>
      <c r="H33" s="10">
        <v>598.23</v>
      </c>
      <c r="I33" s="10">
        <v>294.14</v>
      </c>
      <c r="J33" s="10">
        <v>15.88</v>
      </c>
      <c r="K33" s="10">
        <v>15.88</v>
      </c>
      <c r="L33" s="10">
        <v>20.68</v>
      </c>
      <c r="M33" s="10">
        <v>124.83</v>
      </c>
      <c r="N33" s="10">
        <v>16.940000000000001</v>
      </c>
      <c r="O33" s="10">
        <v>16.940000000000001</v>
      </c>
      <c r="P33" s="10">
        <v>16.940000000000001</v>
      </c>
      <c r="Q33" s="10">
        <v>16.940000000000001</v>
      </c>
      <c r="R33" s="10">
        <v>16.940000000000001</v>
      </c>
      <c r="S33" s="10">
        <v>38.950000000000003</v>
      </c>
      <c r="T33" s="10">
        <v>50.94</v>
      </c>
      <c r="U33" s="10">
        <v>396.26</v>
      </c>
      <c r="V33" s="10">
        <v>38.950000000000003</v>
      </c>
      <c r="W33" s="10">
        <v>38.950000000000003</v>
      </c>
      <c r="X33" s="10">
        <v>112.91</v>
      </c>
      <c r="Y33" s="10">
        <v>42.8</v>
      </c>
      <c r="Z33" s="10">
        <v>42.8</v>
      </c>
      <c r="AA33" s="10">
        <v>42.8</v>
      </c>
      <c r="AG33" s="10">
        <v>2665.56</v>
      </c>
    </row>
    <row r="34" spans="2:33" x14ac:dyDescent="0.25">
      <c r="B34" s="9" t="s">
        <v>165</v>
      </c>
      <c r="L34" s="10">
        <v>67.39</v>
      </c>
      <c r="U34" s="10">
        <v>100</v>
      </c>
      <c r="V34" s="10">
        <v>100</v>
      </c>
      <c r="Z34" s="10">
        <v>9.44</v>
      </c>
      <c r="AG34" s="10">
        <v>276.83</v>
      </c>
    </row>
    <row r="35" spans="2:33" x14ac:dyDescent="0.25">
      <c r="B35" s="9" t="s">
        <v>166</v>
      </c>
      <c r="C35" s="10">
        <v>189.36</v>
      </c>
      <c r="D35" s="10">
        <v>186.16</v>
      </c>
      <c r="E35" s="10">
        <v>8.8800000000000008</v>
      </c>
      <c r="F35" s="10">
        <v>485.48</v>
      </c>
      <c r="G35" s="10">
        <v>250.82</v>
      </c>
      <c r="H35" s="10">
        <v>250.82</v>
      </c>
      <c r="I35" s="10">
        <v>247.04</v>
      </c>
      <c r="J35" s="10">
        <v>155.28</v>
      </c>
      <c r="K35" s="10">
        <v>672.84</v>
      </c>
      <c r="L35" s="10">
        <v>397</v>
      </c>
      <c r="M35" s="10">
        <v>294.39999999999998</v>
      </c>
      <c r="N35" s="10">
        <v>294.39999999999998</v>
      </c>
      <c r="O35" s="10">
        <v>185.28</v>
      </c>
      <c r="P35" s="10">
        <v>550.72</v>
      </c>
      <c r="Q35" s="10">
        <v>230.84</v>
      </c>
      <c r="R35" s="10">
        <v>230.84</v>
      </c>
      <c r="S35" s="10">
        <v>254.6</v>
      </c>
      <c r="T35" s="10">
        <v>245.84</v>
      </c>
      <c r="U35" s="10">
        <v>230.84</v>
      </c>
      <c r="V35" s="10">
        <v>137.46</v>
      </c>
      <c r="W35" s="10">
        <v>574.48</v>
      </c>
      <c r="X35" s="10">
        <v>318.16000000000003</v>
      </c>
      <c r="Y35" s="10">
        <v>341.92</v>
      </c>
      <c r="Z35" s="10">
        <v>341.92</v>
      </c>
      <c r="AA35" s="10">
        <v>256.56</v>
      </c>
      <c r="AB35" s="10">
        <v>598.24</v>
      </c>
      <c r="AC35" s="10">
        <v>341.92</v>
      </c>
      <c r="AD35" s="10">
        <v>341.92</v>
      </c>
      <c r="AE35" s="10">
        <v>318.16000000000003</v>
      </c>
      <c r="AF35" s="10">
        <v>294.39999999999998</v>
      </c>
      <c r="AG35" s="10">
        <v>9226.58</v>
      </c>
    </row>
    <row r="36" spans="2:33" x14ac:dyDescent="0.25">
      <c r="B36" s="9" t="s">
        <v>167</v>
      </c>
      <c r="C36" s="10">
        <v>1855.51</v>
      </c>
      <c r="D36" s="10">
        <v>4788.1099999999997</v>
      </c>
      <c r="E36" s="10">
        <v>2148.11</v>
      </c>
      <c r="F36" s="10">
        <v>2148.11</v>
      </c>
      <c r="G36" s="10">
        <v>2148.11</v>
      </c>
      <c r="H36" s="10">
        <v>2148.11</v>
      </c>
      <c r="I36" s="10">
        <v>2148.11</v>
      </c>
      <c r="J36" s="10">
        <v>2148.11</v>
      </c>
      <c r="K36" s="10">
        <v>2148.11</v>
      </c>
      <c r="L36" s="10">
        <v>2148.11</v>
      </c>
      <c r="M36" s="10">
        <v>2148.11</v>
      </c>
      <c r="N36" s="10">
        <v>2483.65</v>
      </c>
      <c r="O36" s="10">
        <v>2471.85</v>
      </c>
      <c r="P36" s="10">
        <v>2927.45</v>
      </c>
      <c r="Q36" s="10">
        <v>2892.45</v>
      </c>
      <c r="R36" s="10">
        <v>2892.45</v>
      </c>
      <c r="S36" s="10">
        <v>2892.45</v>
      </c>
      <c r="T36" s="10">
        <v>2892.45</v>
      </c>
      <c r="U36" s="10">
        <v>2892.45</v>
      </c>
      <c r="V36" s="10">
        <v>2668.45</v>
      </c>
      <c r="W36" s="10">
        <v>2668.45</v>
      </c>
      <c r="X36" s="10">
        <v>2668.45</v>
      </c>
      <c r="Y36" s="10">
        <v>3057.45</v>
      </c>
      <c r="Z36" s="10">
        <v>-80</v>
      </c>
      <c r="AB36" s="10">
        <v>-1955</v>
      </c>
      <c r="AG36" s="10">
        <v>57349.61</v>
      </c>
    </row>
    <row r="37" spans="2:33" x14ac:dyDescent="0.25">
      <c r="B37" s="9" t="s">
        <v>168</v>
      </c>
      <c r="C37" s="10">
        <v>177</v>
      </c>
      <c r="D37" s="10">
        <v>10</v>
      </c>
      <c r="I37" s="10">
        <v>100</v>
      </c>
      <c r="L37" s="10">
        <v>453</v>
      </c>
      <c r="M37" s="10">
        <v>354</v>
      </c>
      <c r="O37" s="10">
        <v>177</v>
      </c>
      <c r="U37" s="10">
        <v>875</v>
      </c>
      <c r="Y37" s="10">
        <v>729</v>
      </c>
      <c r="AA37" s="10">
        <v>187</v>
      </c>
      <c r="AG37" s="10">
        <v>3062</v>
      </c>
    </row>
    <row r="38" spans="2:33" x14ac:dyDescent="0.25">
      <c r="B38" s="9" t="s">
        <v>169</v>
      </c>
      <c r="C38" s="10">
        <v>3789.66</v>
      </c>
      <c r="D38" s="10">
        <v>1011.18</v>
      </c>
      <c r="E38" s="10">
        <v>1499.32</v>
      </c>
      <c r="F38" s="10">
        <v>749.81</v>
      </c>
      <c r="G38" s="10">
        <v>309.52</v>
      </c>
      <c r="H38" s="10">
        <v>1216.32</v>
      </c>
      <c r="I38" s="10">
        <v>992.21</v>
      </c>
      <c r="J38" s="10">
        <v>1211.75</v>
      </c>
      <c r="K38" s="10">
        <v>864.49</v>
      </c>
      <c r="L38" s="10">
        <v>1070.26</v>
      </c>
      <c r="M38" s="10">
        <v>2390.8000000000002</v>
      </c>
      <c r="N38" s="10">
        <v>1788.36</v>
      </c>
      <c r="O38" s="10">
        <v>982.27</v>
      </c>
      <c r="P38" s="10">
        <v>1264.6500000000001</v>
      </c>
      <c r="Q38" s="10">
        <v>2400.44</v>
      </c>
      <c r="R38" s="10">
        <v>2691.65</v>
      </c>
      <c r="S38" s="10">
        <v>1948.11</v>
      </c>
      <c r="T38" s="10">
        <v>3287.37</v>
      </c>
      <c r="U38" s="10">
        <v>10282.92</v>
      </c>
      <c r="V38" s="10">
        <v>1209.71</v>
      </c>
      <c r="W38" s="10">
        <v>3336.7</v>
      </c>
      <c r="X38" s="10">
        <v>3744.41</v>
      </c>
      <c r="Y38" s="10">
        <v>3172.53</v>
      </c>
      <c r="Z38" s="10">
        <v>5505.08</v>
      </c>
      <c r="AA38" s="10">
        <v>2785.09</v>
      </c>
      <c r="AB38" s="10">
        <v>930.57</v>
      </c>
      <c r="AD38" s="10">
        <v>765</v>
      </c>
      <c r="AG38" s="10">
        <v>61200.18</v>
      </c>
    </row>
    <row r="39" spans="2:33" x14ac:dyDescent="0.25">
      <c r="B39" s="9" t="s">
        <v>170</v>
      </c>
      <c r="C39" s="10">
        <v>134.82</v>
      </c>
      <c r="D39" s="10">
        <v>100.64</v>
      </c>
      <c r="F39" s="10">
        <v>138.35</v>
      </c>
      <c r="G39" s="10">
        <v>226.76</v>
      </c>
      <c r="H39" s="10">
        <v>79.040000000000006</v>
      </c>
      <c r="K39" s="10">
        <v>52.14</v>
      </c>
      <c r="N39" s="10">
        <v>51.87</v>
      </c>
      <c r="O39" s="10">
        <v>121.2</v>
      </c>
      <c r="P39" s="10">
        <v>31.05</v>
      </c>
      <c r="Q39" s="10">
        <v>4.25</v>
      </c>
      <c r="R39" s="10">
        <v>94.54</v>
      </c>
      <c r="S39" s="10">
        <v>66.239999999999995</v>
      </c>
      <c r="T39" s="10">
        <v>12.5</v>
      </c>
      <c r="U39" s="10">
        <v>27.95</v>
      </c>
      <c r="W39" s="10">
        <v>4.13</v>
      </c>
      <c r="Z39" s="10">
        <v>247.02</v>
      </c>
      <c r="AA39" s="10">
        <v>15.29</v>
      </c>
      <c r="AG39" s="10">
        <v>1407.79</v>
      </c>
    </row>
    <row r="40" spans="2:33" x14ac:dyDescent="0.25">
      <c r="B40" s="9" t="s">
        <v>171</v>
      </c>
      <c r="E40" s="10">
        <v>679.4</v>
      </c>
      <c r="F40" s="10">
        <v>-431.4</v>
      </c>
      <c r="G40" s="10">
        <v>94.37</v>
      </c>
      <c r="H40" s="10">
        <v>-20</v>
      </c>
      <c r="J40" s="10">
        <v>-86.78</v>
      </c>
      <c r="K40" s="10">
        <v>-20</v>
      </c>
      <c r="L40" s="10">
        <v>1214.21</v>
      </c>
      <c r="M40" s="10">
        <v>1014.07</v>
      </c>
      <c r="N40" s="10">
        <v>-21.2</v>
      </c>
      <c r="O40" s="10">
        <v>-10</v>
      </c>
      <c r="P40" s="10">
        <v>43.16</v>
      </c>
      <c r="Q40" s="10">
        <v>86.32</v>
      </c>
      <c r="R40" s="10">
        <v>215.8</v>
      </c>
      <c r="S40" s="10">
        <v>217.96</v>
      </c>
      <c r="T40" s="10">
        <v>181.27</v>
      </c>
      <c r="U40" s="10">
        <v>984.46</v>
      </c>
      <c r="V40" s="10">
        <v>171.56</v>
      </c>
      <c r="W40" s="10">
        <v>188.39</v>
      </c>
      <c r="X40" s="10">
        <v>113.08</v>
      </c>
      <c r="Y40" s="10">
        <v>282.64999999999998</v>
      </c>
      <c r="Z40" s="10">
        <v>197.3</v>
      </c>
      <c r="AA40" s="10">
        <v>266.83999999999997</v>
      </c>
      <c r="AB40" s="10">
        <v>14.88</v>
      </c>
      <c r="AG40" s="10">
        <v>5376.34</v>
      </c>
    </row>
    <row r="41" spans="2:33" x14ac:dyDescent="0.25">
      <c r="B41" s="9" t="s">
        <v>172</v>
      </c>
      <c r="D41" s="10">
        <v>7934.83</v>
      </c>
      <c r="E41" s="10">
        <v>7934.83</v>
      </c>
      <c r="F41" s="10">
        <v>6880.26</v>
      </c>
      <c r="G41" s="10">
        <v>15869.66</v>
      </c>
      <c r="I41" s="10">
        <v>7934.83</v>
      </c>
      <c r="J41" s="10">
        <v>15439.66</v>
      </c>
      <c r="L41" s="10">
        <v>7934.83</v>
      </c>
      <c r="M41" s="10">
        <v>15869.66</v>
      </c>
      <c r="N41" s="10">
        <v>7934.83</v>
      </c>
      <c r="O41" s="10">
        <v>7934.83</v>
      </c>
      <c r="P41" s="10">
        <v>6041.31</v>
      </c>
      <c r="R41" s="10">
        <v>7934.83</v>
      </c>
      <c r="S41" s="10">
        <v>15869.66</v>
      </c>
      <c r="U41" s="10">
        <v>7934.83</v>
      </c>
      <c r="V41" s="10">
        <v>15869.66</v>
      </c>
      <c r="X41" s="10">
        <v>15869.66</v>
      </c>
      <c r="Z41" s="10">
        <v>15869.66</v>
      </c>
      <c r="AB41" s="10">
        <v>15869.66</v>
      </c>
      <c r="AD41" s="10">
        <v>7934.83</v>
      </c>
      <c r="AE41" s="10">
        <v>7934.83</v>
      </c>
      <c r="AF41" s="10">
        <v>7934.83</v>
      </c>
      <c r="AG41" s="10">
        <v>226731.98</v>
      </c>
    </row>
    <row r="42" spans="2:33" x14ac:dyDescent="0.25">
      <c r="B42" s="9" t="s">
        <v>173</v>
      </c>
      <c r="F42" s="10">
        <v>262.62</v>
      </c>
      <c r="I42" s="10">
        <v>577.5</v>
      </c>
      <c r="K42" s="10">
        <v>1667.06</v>
      </c>
      <c r="L42" s="10">
        <v>841.91</v>
      </c>
      <c r="Q42" s="10">
        <v>1040.3699999999999</v>
      </c>
      <c r="Y42" s="10">
        <v>841.91</v>
      </c>
      <c r="AB42" s="10">
        <v>1073.1199999999999</v>
      </c>
      <c r="AC42" s="10">
        <v>316.08999999999997</v>
      </c>
      <c r="AD42" s="10">
        <v>841.91</v>
      </c>
      <c r="AE42" s="10">
        <v>1067.58</v>
      </c>
      <c r="AG42" s="10">
        <v>8530.07</v>
      </c>
    </row>
    <row r="43" spans="2:33" x14ac:dyDescent="0.25">
      <c r="B43" s="9" t="s">
        <v>174</v>
      </c>
      <c r="C43" s="10">
        <v>13007.21</v>
      </c>
      <c r="D43" s="10">
        <v>7743.47</v>
      </c>
      <c r="E43" s="10">
        <v>9517.15</v>
      </c>
      <c r="F43" s="10">
        <v>8914.19</v>
      </c>
      <c r="G43" s="10">
        <v>10309.77</v>
      </c>
      <c r="H43" s="10">
        <v>11362.18</v>
      </c>
      <c r="I43" s="10">
        <v>9825.7900000000009</v>
      </c>
      <c r="J43" s="10">
        <v>9112.2999999999993</v>
      </c>
      <c r="K43" s="10">
        <v>10577</v>
      </c>
      <c r="L43" s="10">
        <v>9348.34</v>
      </c>
      <c r="M43" s="10">
        <v>11711.3</v>
      </c>
      <c r="N43" s="10">
        <v>11609.07</v>
      </c>
      <c r="O43" s="10">
        <v>12542.67</v>
      </c>
      <c r="P43" s="10">
        <v>8796.85</v>
      </c>
      <c r="Q43" s="10">
        <v>8427.15</v>
      </c>
      <c r="R43" s="10">
        <v>8884.83</v>
      </c>
      <c r="S43" s="10">
        <v>9816.14</v>
      </c>
      <c r="T43" s="10">
        <v>10513.44</v>
      </c>
      <c r="U43" s="10">
        <v>10024.200000000001</v>
      </c>
      <c r="V43" s="10">
        <v>8364.94</v>
      </c>
      <c r="W43" s="10">
        <v>10100.030000000001</v>
      </c>
      <c r="X43" s="10">
        <v>10368.370000000001</v>
      </c>
      <c r="Y43" s="10">
        <v>8857.57</v>
      </c>
      <c r="Z43" s="10">
        <v>8789.4699999999993</v>
      </c>
      <c r="AA43" s="10">
        <v>9247.25</v>
      </c>
      <c r="AB43" s="10">
        <v>7441.67</v>
      </c>
      <c r="AC43" s="10">
        <v>7839.24</v>
      </c>
      <c r="AD43" s="10">
        <v>7196.94</v>
      </c>
      <c r="AE43" s="10">
        <v>8703.25</v>
      </c>
      <c r="AF43" s="10">
        <v>11315.3</v>
      </c>
      <c r="AG43" s="10">
        <v>290267.08</v>
      </c>
    </row>
    <row r="44" spans="2:33" x14ac:dyDescent="0.25">
      <c r="B44" s="9" t="s">
        <v>175</v>
      </c>
      <c r="R44" s="10">
        <v>133.57</v>
      </c>
      <c r="U44" s="10">
        <v>111.35</v>
      </c>
      <c r="AG44" s="10">
        <v>244.92</v>
      </c>
    </row>
    <row r="45" spans="2:33" x14ac:dyDescent="0.25">
      <c r="B45" s="9" t="s">
        <v>176</v>
      </c>
      <c r="C45" s="10">
        <v>535.9</v>
      </c>
      <c r="D45" s="10">
        <v>535.9</v>
      </c>
      <c r="E45" s="10">
        <v>539.91999999999996</v>
      </c>
      <c r="F45" s="10">
        <v>539.91999999999996</v>
      </c>
      <c r="G45" s="10">
        <v>539.91999999999996</v>
      </c>
      <c r="H45" s="10">
        <v>579.91999999999996</v>
      </c>
      <c r="I45" s="10">
        <v>579.91999999999996</v>
      </c>
      <c r="J45" s="10">
        <v>579.91999999999996</v>
      </c>
      <c r="K45" s="10">
        <v>618.71</v>
      </c>
      <c r="L45" s="10">
        <v>579.91999999999996</v>
      </c>
      <c r="M45" s="10">
        <v>579.91999999999996</v>
      </c>
      <c r="N45" s="10">
        <v>977.92</v>
      </c>
      <c r="O45" s="10">
        <v>617.69000000000005</v>
      </c>
      <c r="P45" s="10">
        <v>608.32000000000005</v>
      </c>
      <c r="Q45" s="10">
        <v>691.93</v>
      </c>
      <c r="R45" s="10">
        <v>411.67</v>
      </c>
      <c r="S45" s="10">
        <v>635.05999999999995</v>
      </c>
      <c r="T45" s="10">
        <v>367.75</v>
      </c>
      <c r="U45" s="10">
        <v>367.38</v>
      </c>
      <c r="V45" s="10">
        <v>381.58</v>
      </c>
      <c r="W45" s="10">
        <v>735.27</v>
      </c>
      <c r="X45" s="10">
        <v>379.85</v>
      </c>
      <c r="Y45" s="10">
        <v>406.82</v>
      </c>
      <c r="Z45" s="10">
        <v>360</v>
      </c>
      <c r="AA45" s="10">
        <v>363.67</v>
      </c>
      <c r="AB45" s="10">
        <v>212.58</v>
      </c>
      <c r="AG45" s="10">
        <v>13727.36</v>
      </c>
    </row>
    <row r="46" spans="2:33" x14ac:dyDescent="0.25">
      <c r="B46" s="9" t="s">
        <v>177</v>
      </c>
      <c r="C46" s="10">
        <v>-283.52</v>
      </c>
      <c r="D46" s="10">
        <v>-299.08999999999997</v>
      </c>
      <c r="E46" s="10">
        <v>-61.27</v>
      </c>
      <c r="F46" s="10">
        <v>186.65</v>
      </c>
      <c r="G46" s="10">
        <v>397.18</v>
      </c>
      <c r="H46" s="10">
        <v>506.01</v>
      </c>
      <c r="I46" s="10">
        <v>1057</v>
      </c>
      <c r="J46" s="10">
        <v>-335.63</v>
      </c>
      <c r="K46" s="10">
        <v>-283.3</v>
      </c>
      <c r="L46" s="10">
        <v>13.1</v>
      </c>
      <c r="M46" s="10">
        <v>-251.9</v>
      </c>
      <c r="N46" s="10">
        <v>-250</v>
      </c>
      <c r="O46" s="10">
        <v>-28.45</v>
      </c>
      <c r="P46" s="10">
        <v>-4.3899999999999997</v>
      </c>
      <c r="Q46" s="10">
        <v>-136.80000000000001</v>
      </c>
      <c r="R46" s="10">
        <v>83</v>
      </c>
      <c r="S46" s="10">
        <v>21.4</v>
      </c>
      <c r="T46" s="10">
        <v>-8.8000000000000007</v>
      </c>
      <c r="U46" s="10">
        <v>-73.8</v>
      </c>
      <c r="V46" s="10">
        <v>-20</v>
      </c>
      <c r="W46" s="10">
        <v>335</v>
      </c>
      <c r="X46" s="10">
        <v>77.900000000000006</v>
      </c>
      <c r="Y46" s="10">
        <v>46.31</v>
      </c>
      <c r="Z46" s="10">
        <v>75.2</v>
      </c>
      <c r="AA46" s="10">
        <v>-147.76</v>
      </c>
      <c r="AB46" s="10">
        <v>4.25</v>
      </c>
      <c r="AC46" s="10">
        <v>17.25</v>
      </c>
      <c r="AD46" s="10">
        <v>4.05</v>
      </c>
      <c r="AE46" s="10">
        <v>-209</v>
      </c>
      <c r="AF46" s="10">
        <v>317.95</v>
      </c>
      <c r="AG46" s="10">
        <v>748.54</v>
      </c>
    </row>
    <row r="47" spans="2:33" x14ac:dyDescent="0.25">
      <c r="B47" s="9" t="s">
        <v>178</v>
      </c>
      <c r="C47" s="10">
        <v>290.18</v>
      </c>
      <c r="D47" s="10">
        <v>255.6</v>
      </c>
      <c r="E47" s="10">
        <v>416.68</v>
      </c>
      <c r="F47" s="10">
        <v>915.46</v>
      </c>
      <c r="G47" s="10">
        <v>657.35</v>
      </c>
      <c r="H47" s="10">
        <v>726.3</v>
      </c>
      <c r="I47" s="10">
        <v>666</v>
      </c>
      <c r="J47" s="10">
        <v>674.11</v>
      </c>
      <c r="K47" s="10">
        <v>678.26</v>
      </c>
      <c r="L47" s="10">
        <v>1212.74</v>
      </c>
      <c r="M47" s="10">
        <v>134.31</v>
      </c>
      <c r="N47" s="10">
        <v>256.43</v>
      </c>
      <c r="O47" s="10">
        <v>619.05999999999995</v>
      </c>
      <c r="P47" s="10">
        <v>13.6</v>
      </c>
      <c r="Q47" s="10">
        <v>82.29</v>
      </c>
      <c r="R47" s="10">
        <v>170.63</v>
      </c>
      <c r="S47" s="10">
        <v>479.37</v>
      </c>
      <c r="T47" s="10">
        <v>110.3</v>
      </c>
      <c r="U47" s="10">
        <v>276.48</v>
      </c>
      <c r="V47" s="10">
        <v>92.88</v>
      </c>
      <c r="X47" s="10">
        <v>137.30000000000001</v>
      </c>
      <c r="Y47" s="10">
        <v>180.34</v>
      </c>
      <c r="Z47" s="10">
        <v>80.41</v>
      </c>
      <c r="AA47" s="10">
        <v>44.91</v>
      </c>
      <c r="AB47" s="10">
        <v>7.5</v>
      </c>
      <c r="AG47" s="10">
        <v>9178.49</v>
      </c>
    </row>
    <row r="48" spans="2:33" x14ac:dyDescent="0.25">
      <c r="B48" s="9" t="s">
        <v>179</v>
      </c>
      <c r="C48" s="10">
        <v>275.93</v>
      </c>
      <c r="D48" s="10">
        <v>674.79</v>
      </c>
      <c r="E48" s="10">
        <v>763.66</v>
      </c>
      <c r="F48" s="10">
        <v>335.45</v>
      </c>
      <c r="G48" s="10">
        <v>2015.32</v>
      </c>
      <c r="H48" s="10">
        <v>3469.67</v>
      </c>
      <c r="I48" s="10">
        <v>1298.72</v>
      </c>
      <c r="J48" s="10">
        <v>531.44000000000005</v>
      </c>
      <c r="K48" s="10">
        <v>552.19000000000005</v>
      </c>
      <c r="L48" s="10">
        <v>1121.1500000000001</v>
      </c>
      <c r="M48" s="10">
        <v>1499.98</v>
      </c>
      <c r="N48" s="10">
        <v>2299.5100000000002</v>
      </c>
      <c r="O48" s="10">
        <v>1047.57</v>
      </c>
      <c r="P48" s="10">
        <v>130.75</v>
      </c>
      <c r="Q48" s="10">
        <v>-78.77</v>
      </c>
      <c r="R48" s="10">
        <v>376.66</v>
      </c>
      <c r="S48" s="10">
        <v>680.16</v>
      </c>
      <c r="T48" s="10">
        <v>-1.49</v>
      </c>
      <c r="U48" s="10">
        <v>1389.51</v>
      </c>
      <c r="V48" s="10">
        <v>145.4</v>
      </c>
      <c r="W48" s="10">
        <v>220.2</v>
      </c>
      <c r="X48" s="10">
        <v>971.45</v>
      </c>
      <c r="Y48" s="10">
        <v>710.41</v>
      </c>
      <c r="Z48" s="10">
        <v>292.17</v>
      </c>
      <c r="AA48" s="10">
        <v>-2686.59</v>
      </c>
      <c r="AB48" s="10">
        <v>200</v>
      </c>
      <c r="AG48" s="10">
        <v>18235.240000000002</v>
      </c>
    </row>
    <row r="49" spans="2:33" x14ac:dyDescent="0.25">
      <c r="B49" s="9" t="s">
        <v>180</v>
      </c>
      <c r="K49" s="10">
        <v>1031.8800000000001</v>
      </c>
      <c r="AG49" s="10">
        <v>1031.8800000000001</v>
      </c>
    </row>
    <row r="50" spans="2:33" x14ac:dyDescent="0.25">
      <c r="B50" s="9" t="s">
        <v>181</v>
      </c>
      <c r="Q50" s="10">
        <v>-88720.33</v>
      </c>
      <c r="R50" s="10">
        <v>-112504.15</v>
      </c>
      <c r="X50" s="10">
        <v>-149.85</v>
      </c>
      <c r="Z50" s="10">
        <v>33.090000000000003</v>
      </c>
      <c r="AA50" s="10">
        <v>273.98</v>
      </c>
      <c r="AC50" s="10">
        <v>-209.66</v>
      </c>
      <c r="AG50" s="10">
        <v>-201276.92</v>
      </c>
    </row>
    <row r="51" spans="2:33" x14ac:dyDescent="0.25">
      <c r="B51" s="9" t="s">
        <v>367</v>
      </c>
      <c r="C51" s="10">
        <v>21749.75</v>
      </c>
      <c r="D51" s="10">
        <v>25090.33</v>
      </c>
      <c r="E51" s="10">
        <v>26006.51</v>
      </c>
      <c r="F51" s="10">
        <v>22789.97</v>
      </c>
      <c r="G51" s="10">
        <v>35720.51</v>
      </c>
      <c r="H51" s="10">
        <v>24461.9</v>
      </c>
      <c r="I51" s="10">
        <v>28739.11</v>
      </c>
      <c r="J51" s="10">
        <v>31718.97</v>
      </c>
      <c r="K51" s="10">
        <v>20574.77</v>
      </c>
      <c r="L51" s="10">
        <v>28206.07</v>
      </c>
      <c r="M51" s="10">
        <v>37772.300000000003</v>
      </c>
      <c r="N51" s="10">
        <v>28887.53</v>
      </c>
      <c r="O51" s="10">
        <v>29206.03</v>
      </c>
      <c r="P51" s="10">
        <v>25298.81</v>
      </c>
      <c r="Q51" s="10">
        <v>-71489.81</v>
      </c>
      <c r="R51" s="10">
        <v>-87369.82</v>
      </c>
      <c r="S51" s="10">
        <v>34312.1</v>
      </c>
      <c r="T51" s="10">
        <v>20439.650000000001</v>
      </c>
      <c r="U51" s="10">
        <v>37662.959999999999</v>
      </c>
      <c r="V51" s="10">
        <v>31282.240000000002</v>
      </c>
      <c r="W51" s="10">
        <v>19556.87</v>
      </c>
      <c r="X51" s="10">
        <v>36148.699999999997</v>
      </c>
      <c r="Y51" s="10">
        <v>22910.18</v>
      </c>
      <c r="Z51" s="10">
        <v>33291.589999999997</v>
      </c>
      <c r="AA51" s="10">
        <v>12833.63</v>
      </c>
      <c r="AB51" s="10">
        <v>25669</v>
      </c>
      <c r="AC51" s="10">
        <v>9601.9599999999991</v>
      </c>
      <c r="AD51" s="10">
        <v>18497.419999999998</v>
      </c>
      <c r="AE51" s="10">
        <v>19087.919999999998</v>
      </c>
      <c r="AF51" s="10">
        <v>21166.97</v>
      </c>
      <c r="AG51" s="10">
        <v>569824.12</v>
      </c>
    </row>
    <row r="52" spans="2:33" x14ac:dyDescent="0.25">
      <c r="B52" s="9" t="s">
        <v>368</v>
      </c>
      <c r="C52" s="10">
        <v>-19551.490000000002</v>
      </c>
      <c r="D52" s="10">
        <v>16884.939999999999</v>
      </c>
      <c r="E52" s="10">
        <v>-25896.93</v>
      </c>
      <c r="F52" s="10">
        <v>10295.1</v>
      </c>
      <c r="G52" s="10">
        <v>1375.5700000000099</v>
      </c>
      <c r="H52" s="10">
        <v>9227.09</v>
      </c>
      <c r="I52" s="10">
        <v>3804.3199999999902</v>
      </c>
      <c r="J52" s="10">
        <v>-17199.29</v>
      </c>
      <c r="K52" s="10">
        <v>-2123.75000000001</v>
      </c>
      <c r="L52" s="10">
        <v>-7795.96</v>
      </c>
      <c r="M52" s="10">
        <v>-20449.150000000001</v>
      </c>
      <c r="N52" s="10">
        <v>-16892.21</v>
      </c>
      <c r="O52" s="10">
        <v>-33718.6</v>
      </c>
      <c r="P52" s="10">
        <v>-12303.99</v>
      </c>
      <c r="Q52" s="10">
        <v>87486.720000000001</v>
      </c>
      <c r="R52" s="10">
        <v>109111.45</v>
      </c>
      <c r="S52" s="10">
        <v>-105.22000000000099</v>
      </c>
      <c r="T52" s="10">
        <v>7336.71</v>
      </c>
      <c r="U52" s="10">
        <v>-9496.4499999999898</v>
      </c>
      <c r="V52" s="10">
        <v>-19067.37</v>
      </c>
      <c r="W52" s="10">
        <v>2958.1499999999901</v>
      </c>
      <c r="X52" s="10">
        <v>-9959.7400000000107</v>
      </c>
      <c r="Y52" s="10">
        <v>-3509.0300000000102</v>
      </c>
      <c r="Z52" s="10">
        <v>-15869.8</v>
      </c>
      <c r="AA52" s="10">
        <v>-21717.54</v>
      </c>
      <c r="AB52" s="10">
        <v>-15952.84</v>
      </c>
      <c r="AC52" s="10">
        <v>5471.63</v>
      </c>
      <c r="AD52" s="10">
        <v>1479.73</v>
      </c>
      <c r="AE52" s="10">
        <v>13770.55</v>
      </c>
      <c r="AF52" s="10">
        <v>8199.77</v>
      </c>
      <c r="AG52" s="10">
        <v>25792.37</v>
      </c>
    </row>
    <row r="53" spans="2:33" x14ac:dyDescent="0.25">
      <c r="B53" s="9" t="s">
        <v>84</v>
      </c>
    </row>
    <row r="54" spans="2:33" x14ac:dyDescent="0.25">
      <c r="B54" s="9" t="s">
        <v>182</v>
      </c>
      <c r="N54" s="10">
        <v>61.65</v>
      </c>
      <c r="Q54" s="10">
        <v>12.48</v>
      </c>
      <c r="T54" s="10">
        <v>10.220000000000001</v>
      </c>
      <c r="W54" s="10">
        <v>10</v>
      </c>
      <c r="Z54" s="10">
        <v>9.9600000000000009</v>
      </c>
      <c r="AG54" s="10">
        <v>104.31</v>
      </c>
    </row>
    <row r="55" spans="2:33" x14ac:dyDescent="0.25">
      <c r="B55" s="9" t="s">
        <v>183</v>
      </c>
      <c r="U55" s="10">
        <v>164335.54</v>
      </c>
      <c r="AG55" s="10">
        <v>164335.54</v>
      </c>
    </row>
    <row r="56" spans="2:33" x14ac:dyDescent="0.25">
      <c r="B56" s="9" t="s">
        <v>369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61.65</v>
      </c>
      <c r="O56" s="10">
        <v>0</v>
      </c>
      <c r="P56" s="10">
        <v>0</v>
      </c>
      <c r="Q56" s="10">
        <v>12.48</v>
      </c>
      <c r="R56" s="10">
        <v>0</v>
      </c>
      <c r="S56" s="10">
        <v>0</v>
      </c>
      <c r="T56" s="10">
        <v>10.220000000000001</v>
      </c>
      <c r="U56" s="10">
        <v>164335.54</v>
      </c>
      <c r="V56" s="10">
        <v>0</v>
      </c>
      <c r="W56" s="10">
        <v>10</v>
      </c>
      <c r="X56" s="10">
        <v>0</v>
      </c>
      <c r="Y56" s="10">
        <v>0</v>
      </c>
      <c r="Z56" s="10">
        <v>9.9600000000000009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164439.85</v>
      </c>
    </row>
    <row r="57" spans="2:33" x14ac:dyDescent="0.25">
      <c r="B57" s="9" t="s">
        <v>85</v>
      </c>
    </row>
    <row r="58" spans="2:33" x14ac:dyDescent="0.25">
      <c r="B58" s="9" t="s">
        <v>184</v>
      </c>
      <c r="N58" s="10">
        <v>11500</v>
      </c>
      <c r="AG58" s="10">
        <v>11500</v>
      </c>
    </row>
    <row r="59" spans="2:33" x14ac:dyDescent="0.25">
      <c r="B59" s="9" t="s">
        <v>185</v>
      </c>
      <c r="N59" s="10">
        <v>15650.29</v>
      </c>
      <c r="AG59" s="10">
        <v>15650.29</v>
      </c>
    </row>
    <row r="60" spans="2:33" x14ac:dyDescent="0.25">
      <c r="B60" s="9" t="s">
        <v>186</v>
      </c>
      <c r="C60" s="10">
        <v>3010.95</v>
      </c>
      <c r="D60" s="10">
        <v>2139.17</v>
      </c>
      <c r="E60" s="10">
        <v>1466.32</v>
      </c>
      <c r="F60" s="10">
        <v>3581.7</v>
      </c>
      <c r="G60" s="10">
        <v>2973.04</v>
      </c>
      <c r="H60" s="10">
        <v>2250.19</v>
      </c>
      <c r="I60" s="10">
        <v>3515.82</v>
      </c>
      <c r="J60" s="10">
        <v>2162.86</v>
      </c>
      <c r="K60" s="10">
        <v>3528.84</v>
      </c>
      <c r="L60" s="10">
        <v>2853.58</v>
      </c>
      <c r="M60" s="10">
        <v>2116.04</v>
      </c>
      <c r="N60" s="10">
        <v>3536.66</v>
      </c>
      <c r="O60" s="10">
        <v>2170.67</v>
      </c>
      <c r="P60" s="10">
        <v>1627.35</v>
      </c>
      <c r="Q60" s="10">
        <v>2020.94</v>
      </c>
      <c r="R60" s="10">
        <v>2163.0500000000002</v>
      </c>
      <c r="S60" s="10">
        <v>2229.37</v>
      </c>
      <c r="T60" s="10">
        <v>853.96</v>
      </c>
      <c r="U60" s="10">
        <v>923.38</v>
      </c>
      <c r="V60" s="10">
        <v>370.21</v>
      </c>
      <c r="AG60" s="10">
        <v>45494.1</v>
      </c>
    </row>
    <row r="61" spans="2:33" x14ac:dyDescent="0.25">
      <c r="B61" s="9" t="s">
        <v>187</v>
      </c>
      <c r="P61" s="10">
        <v>-6000</v>
      </c>
      <c r="Q61" s="10">
        <v>-2000</v>
      </c>
      <c r="S61" s="10">
        <v>2742</v>
      </c>
      <c r="T61" s="10">
        <v>2001</v>
      </c>
      <c r="W61" s="10">
        <v>5000</v>
      </c>
      <c r="X61" s="10">
        <v>-10000</v>
      </c>
      <c r="Y61" s="10">
        <v>-5000</v>
      </c>
      <c r="Z61" s="10">
        <v>1449</v>
      </c>
      <c r="AG61" s="10">
        <v>-11808</v>
      </c>
    </row>
    <row r="62" spans="2:33" x14ac:dyDescent="0.25">
      <c r="B62" s="9" t="s">
        <v>370</v>
      </c>
      <c r="C62" s="10">
        <v>3010.95</v>
      </c>
      <c r="D62" s="10">
        <v>2139.17</v>
      </c>
      <c r="E62" s="10">
        <v>1466.32</v>
      </c>
      <c r="F62" s="10">
        <v>3581.7</v>
      </c>
      <c r="G62" s="10">
        <v>2973.04</v>
      </c>
      <c r="H62" s="10">
        <v>2250.19</v>
      </c>
      <c r="I62" s="10">
        <v>3515.82</v>
      </c>
      <c r="J62" s="10">
        <v>2162.86</v>
      </c>
      <c r="K62" s="10">
        <v>3528.84</v>
      </c>
      <c r="L62" s="10">
        <v>2853.58</v>
      </c>
      <c r="M62" s="10">
        <v>2116.04</v>
      </c>
      <c r="N62" s="10">
        <v>30686.95</v>
      </c>
      <c r="O62" s="10">
        <v>2170.67</v>
      </c>
      <c r="P62" s="10">
        <v>-4372.6499999999996</v>
      </c>
      <c r="Q62" s="10">
        <v>20.940000000000101</v>
      </c>
      <c r="R62" s="10">
        <v>2163.0500000000002</v>
      </c>
      <c r="S62" s="10">
        <v>4971.37</v>
      </c>
      <c r="T62" s="10">
        <v>2854.96</v>
      </c>
      <c r="U62" s="10">
        <v>923.38</v>
      </c>
      <c r="V62" s="10">
        <v>370.21</v>
      </c>
      <c r="W62" s="10">
        <v>5000</v>
      </c>
      <c r="X62" s="10">
        <v>-10000</v>
      </c>
      <c r="Y62" s="10">
        <v>-5000</v>
      </c>
      <c r="Z62" s="10">
        <v>1449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60836.39</v>
      </c>
    </row>
    <row r="63" spans="2:33" x14ac:dyDescent="0.25">
      <c r="B63" s="9" t="s">
        <v>371</v>
      </c>
      <c r="C63" s="10">
        <v>-3010.95</v>
      </c>
      <c r="D63" s="10">
        <v>-2139.17</v>
      </c>
      <c r="E63" s="10">
        <v>-1466.32</v>
      </c>
      <c r="F63" s="10">
        <v>-3581.7</v>
      </c>
      <c r="G63" s="10">
        <v>-2973.04</v>
      </c>
      <c r="H63" s="10">
        <v>-2250.19</v>
      </c>
      <c r="I63" s="10">
        <v>-3515.82</v>
      </c>
      <c r="J63" s="10">
        <v>-2162.86</v>
      </c>
      <c r="K63" s="10">
        <v>-3528.84</v>
      </c>
      <c r="L63" s="10">
        <v>-2853.58</v>
      </c>
      <c r="M63" s="10">
        <v>-2116.04</v>
      </c>
      <c r="N63" s="10">
        <v>-30625.3</v>
      </c>
      <c r="O63" s="10">
        <v>-2170.67</v>
      </c>
      <c r="P63" s="10">
        <v>4372.6499999999996</v>
      </c>
      <c r="Q63" s="10">
        <v>-8.4600000000000506</v>
      </c>
      <c r="R63" s="10">
        <v>-2163.0500000000002</v>
      </c>
      <c r="S63" s="10">
        <v>-4971.37</v>
      </c>
      <c r="T63" s="10">
        <v>-2844.74</v>
      </c>
      <c r="U63" s="10">
        <v>163412.16</v>
      </c>
      <c r="V63" s="10">
        <v>-370.21</v>
      </c>
      <c r="W63" s="10">
        <v>-4990</v>
      </c>
      <c r="X63" s="10">
        <v>10000</v>
      </c>
      <c r="Y63" s="10">
        <v>5000</v>
      </c>
      <c r="Z63" s="10">
        <v>-1439.04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103603.46</v>
      </c>
    </row>
    <row r="64" spans="2:33" x14ac:dyDescent="0.25">
      <c r="B64" s="9" t="s">
        <v>290</v>
      </c>
      <c r="C64" s="10">
        <v>-22562.44</v>
      </c>
      <c r="D64" s="10">
        <v>14745.77</v>
      </c>
      <c r="E64" s="10">
        <v>-27363.25</v>
      </c>
      <c r="F64" s="10">
        <v>6713.4000000000096</v>
      </c>
      <c r="G64" s="10">
        <v>-1597.46999999999</v>
      </c>
      <c r="H64" s="10">
        <v>6976.9</v>
      </c>
      <c r="I64" s="10">
        <v>288.49999999999199</v>
      </c>
      <c r="J64" s="10">
        <v>-19362.150000000001</v>
      </c>
      <c r="K64" s="10">
        <v>-5652.5900000000101</v>
      </c>
      <c r="L64" s="10">
        <v>-10649.54</v>
      </c>
      <c r="M64" s="10">
        <v>-22565.19</v>
      </c>
      <c r="N64" s="10">
        <v>-47517.51</v>
      </c>
      <c r="O64" s="10">
        <v>-35889.269999999997</v>
      </c>
      <c r="P64" s="10">
        <v>-7931.34</v>
      </c>
      <c r="Q64" s="10">
        <v>87478.26</v>
      </c>
      <c r="R64" s="10">
        <v>106948.4</v>
      </c>
      <c r="S64" s="10">
        <v>-5076.59</v>
      </c>
      <c r="T64" s="10">
        <v>4491.97</v>
      </c>
      <c r="U64" s="10">
        <v>153915.71</v>
      </c>
      <c r="V64" s="10">
        <v>-19437.580000000002</v>
      </c>
      <c r="W64" s="10">
        <v>-2031.8500000000099</v>
      </c>
      <c r="X64" s="10">
        <v>40.259999999994797</v>
      </c>
      <c r="Y64" s="10">
        <v>1490.96999999999</v>
      </c>
      <c r="Z64" s="10">
        <v>-17308.84</v>
      </c>
      <c r="AA64" s="10">
        <v>-21717.54</v>
      </c>
      <c r="AB64" s="10">
        <v>-15952.84</v>
      </c>
      <c r="AC64" s="10">
        <v>5471.63</v>
      </c>
      <c r="AD64" s="10">
        <v>1479.73</v>
      </c>
      <c r="AE64" s="10">
        <v>13770.55</v>
      </c>
      <c r="AF64" s="10">
        <v>8199.77</v>
      </c>
      <c r="AG64" s="10">
        <v>129395.83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B0B7BF"/>
  </sheetPr>
  <dimension ref="B3:AG44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8.7109375" defaultRowHeight="15" x14ac:dyDescent="0.25"/>
  <cols>
    <col min="2" max="2" width="38" customWidth="1"/>
    <col min="3" max="33" width="11" customWidth="1"/>
  </cols>
  <sheetData>
    <row r="3" spans="2:33" x14ac:dyDescent="0.25">
      <c r="B3" s="8"/>
      <c r="C3" t="s">
        <v>330</v>
      </c>
      <c r="D3" t="s">
        <v>331</v>
      </c>
      <c r="E3" t="s">
        <v>332</v>
      </c>
      <c r="F3" t="s">
        <v>333</v>
      </c>
      <c r="G3" t="s">
        <v>334</v>
      </c>
      <c r="H3" t="s">
        <v>335</v>
      </c>
      <c r="I3" t="s">
        <v>336</v>
      </c>
      <c r="J3" t="s">
        <v>337</v>
      </c>
      <c r="K3" t="s">
        <v>338</v>
      </c>
      <c r="L3" t="s">
        <v>339</v>
      </c>
      <c r="M3" t="s">
        <v>340</v>
      </c>
      <c r="N3" t="s">
        <v>341</v>
      </c>
      <c r="O3" t="s">
        <v>342</v>
      </c>
      <c r="P3" t="s">
        <v>343</v>
      </c>
      <c r="Q3" t="s">
        <v>344</v>
      </c>
      <c r="R3" t="s">
        <v>345</v>
      </c>
      <c r="S3" t="s">
        <v>346</v>
      </c>
      <c r="T3" t="s">
        <v>347</v>
      </c>
      <c r="U3" t="s">
        <v>348</v>
      </c>
      <c r="V3" t="s">
        <v>349</v>
      </c>
      <c r="W3" t="s">
        <v>350</v>
      </c>
      <c r="X3" t="s">
        <v>351</v>
      </c>
      <c r="Y3" t="s">
        <v>352</v>
      </c>
      <c r="Z3" t="s">
        <v>353</v>
      </c>
      <c r="AA3" t="s">
        <v>354</v>
      </c>
      <c r="AB3" t="s">
        <v>355</v>
      </c>
      <c r="AC3" t="s">
        <v>356</v>
      </c>
      <c r="AD3" t="s">
        <v>357</v>
      </c>
      <c r="AE3" t="s">
        <v>358</v>
      </c>
      <c r="AF3" t="s">
        <v>359</v>
      </c>
      <c r="AG3" t="s">
        <v>360</v>
      </c>
    </row>
    <row r="4" spans="2:33" x14ac:dyDescent="0.25">
      <c r="B4" s="9" t="s">
        <v>361</v>
      </c>
    </row>
    <row r="5" spans="2:33" x14ac:dyDescent="0.25">
      <c r="B5" s="9" t="s">
        <v>139</v>
      </c>
      <c r="C5" s="10">
        <v>1281</v>
      </c>
      <c r="D5" s="10">
        <v>2187</v>
      </c>
      <c r="E5" s="10">
        <v>1769</v>
      </c>
      <c r="F5" s="10">
        <v>2007</v>
      </c>
      <c r="G5" s="10">
        <v>1328</v>
      </c>
      <c r="H5" s="10">
        <v>1600</v>
      </c>
      <c r="I5" s="10">
        <v>1184</v>
      </c>
      <c r="J5" s="10">
        <v>1945</v>
      </c>
      <c r="K5" s="10">
        <v>1705</v>
      </c>
      <c r="L5" s="10">
        <v>1401</v>
      </c>
      <c r="M5" s="10">
        <v>1983</v>
      </c>
      <c r="N5" s="10">
        <v>1479</v>
      </c>
      <c r="O5" s="10">
        <v>1335</v>
      </c>
      <c r="P5" s="10">
        <v>1169</v>
      </c>
      <c r="Q5" s="10">
        <v>1444</v>
      </c>
      <c r="R5" s="10">
        <v>697</v>
      </c>
      <c r="S5" s="10">
        <v>1206</v>
      </c>
      <c r="T5" s="10">
        <v>1065</v>
      </c>
      <c r="U5" s="10">
        <v>1344</v>
      </c>
      <c r="V5" s="10">
        <v>1134</v>
      </c>
      <c r="W5" s="10">
        <v>1552</v>
      </c>
      <c r="X5" s="10">
        <v>1673</v>
      </c>
      <c r="Y5" s="10">
        <v>977</v>
      </c>
      <c r="Z5" s="10">
        <v>1807</v>
      </c>
      <c r="AA5" s="10">
        <v>802</v>
      </c>
      <c r="AB5" s="10">
        <v>1211</v>
      </c>
      <c r="AC5" s="10">
        <v>1915</v>
      </c>
      <c r="AD5" s="10">
        <v>2112</v>
      </c>
      <c r="AE5" s="10">
        <v>1710</v>
      </c>
      <c r="AF5" s="10">
        <v>1423</v>
      </c>
      <c r="AG5" s="10">
        <v>44445</v>
      </c>
    </row>
    <row r="6" spans="2:33" x14ac:dyDescent="0.25">
      <c r="B6" s="9" t="s">
        <v>141</v>
      </c>
      <c r="C6" s="10">
        <v>42044</v>
      </c>
      <c r="D6" s="10">
        <v>53349</v>
      </c>
      <c r="E6" s="10">
        <v>59894</v>
      </c>
      <c r="F6" s="10">
        <v>56397</v>
      </c>
      <c r="G6" s="10">
        <v>64492</v>
      </c>
      <c r="H6" s="10">
        <v>57731</v>
      </c>
      <c r="I6" s="10">
        <v>44526</v>
      </c>
      <c r="J6" s="10">
        <v>48461</v>
      </c>
      <c r="K6" s="10">
        <v>51674</v>
      </c>
      <c r="L6" s="10">
        <v>55508</v>
      </c>
      <c r="M6" s="10">
        <v>49228</v>
      </c>
      <c r="N6" s="10">
        <v>48311</v>
      </c>
      <c r="O6" s="10">
        <v>33262</v>
      </c>
      <c r="P6" s="10">
        <v>40624</v>
      </c>
      <c r="Q6" s="10">
        <v>47035</v>
      </c>
      <c r="R6" s="10">
        <v>40210</v>
      </c>
      <c r="S6" s="10">
        <v>53069</v>
      </c>
      <c r="T6" s="10">
        <v>47852</v>
      </c>
      <c r="U6" s="10">
        <v>45034</v>
      </c>
      <c r="V6" s="10">
        <v>50968</v>
      </c>
      <c r="W6" s="10">
        <v>56128</v>
      </c>
      <c r="X6" s="10">
        <v>60742</v>
      </c>
      <c r="Y6" s="10">
        <v>52069</v>
      </c>
      <c r="Z6" s="10">
        <v>57889</v>
      </c>
      <c r="AA6" s="10">
        <v>41976</v>
      </c>
      <c r="AB6" s="10">
        <v>44256</v>
      </c>
      <c r="AC6" s="10">
        <v>50775</v>
      </c>
      <c r="AD6" s="10">
        <v>61611</v>
      </c>
      <c r="AE6" s="10">
        <v>83511</v>
      </c>
      <c r="AF6" s="10">
        <v>82131</v>
      </c>
      <c r="AG6" s="10">
        <v>1580757</v>
      </c>
    </row>
    <row r="7" spans="2:33" x14ac:dyDescent="0.25">
      <c r="B7" s="9" t="s">
        <v>142</v>
      </c>
      <c r="C7" s="10">
        <v>11750</v>
      </c>
      <c r="D7" s="10">
        <v>11660</v>
      </c>
      <c r="E7" s="10">
        <v>12200</v>
      </c>
      <c r="F7" s="10">
        <v>12290</v>
      </c>
      <c r="G7" s="10">
        <v>12400</v>
      </c>
      <c r="H7" s="10">
        <v>11950</v>
      </c>
      <c r="I7" s="10">
        <v>11365</v>
      </c>
      <c r="J7" s="10">
        <v>11275</v>
      </c>
      <c r="K7" s="10">
        <v>11545</v>
      </c>
      <c r="L7" s="10">
        <v>11905</v>
      </c>
      <c r="M7" s="10">
        <v>12040</v>
      </c>
      <c r="N7" s="10">
        <v>12220</v>
      </c>
      <c r="O7" s="10">
        <v>11815</v>
      </c>
      <c r="P7" s="10">
        <v>11815</v>
      </c>
      <c r="Q7" s="10">
        <v>11457</v>
      </c>
      <c r="R7" s="10">
        <v>11682</v>
      </c>
      <c r="S7" s="10">
        <v>11501</v>
      </c>
      <c r="T7" s="10">
        <v>11787</v>
      </c>
      <c r="U7" s="10">
        <v>11501</v>
      </c>
      <c r="V7" s="10">
        <v>11633</v>
      </c>
      <c r="W7" s="10">
        <v>11875</v>
      </c>
      <c r="X7" s="10">
        <v>12106</v>
      </c>
      <c r="Y7" s="10">
        <v>12260</v>
      </c>
      <c r="Z7" s="10">
        <v>12260</v>
      </c>
      <c r="AA7" s="10">
        <v>12128</v>
      </c>
      <c r="AB7" s="10">
        <v>11798</v>
      </c>
      <c r="AC7" s="10">
        <v>11853</v>
      </c>
      <c r="AD7" s="10">
        <v>12238</v>
      </c>
      <c r="AE7" s="10">
        <v>11875</v>
      </c>
      <c r="AF7" s="10">
        <v>12183</v>
      </c>
      <c r="AG7" s="10">
        <v>356367</v>
      </c>
    </row>
    <row r="8" spans="2:33" x14ac:dyDescent="0.25">
      <c r="B8" s="9" t="s">
        <v>143</v>
      </c>
      <c r="C8" s="10">
        <v>640</v>
      </c>
      <c r="D8" s="10">
        <v>617</v>
      </c>
      <c r="E8" s="10">
        <v>1045</v>
      </c>
      <c r="F8" s="10">
        <v>517</v>
      </c>
      <c r="G8" s="10">
        <v>1904</v>
      </c>
      <c r="H8" s="10">
        <v>1339</v>
      </c>
      <c r="I8" s="10">
        <v>1727</v>
      </c>
      <c r="J8" s="10">
        <v>1356</v>
      </c>
      <c r="K8" s="10">
        <v>1403</v>
      </c>
      <c r="L8" s="10">
        <v>2758</v>
      </c>
      <c r="M8" s="10">
        <v>1340</v>
      </c>
      <c r="N8" s="10">
        <v>1493</v>
      </c>
      <c r="O8" s="10">
        <v>1252</v>
      </c>
      <c r="P8" s="10">
        <v>1639</v>
      </c>
      <c r="Q8" s="10">
        <v>1197</v>
      </c>
      <c r="R8" s="10">
        <v>1660</v>
      </c>
      <c r="S8" s="10">
        <v>2085</v>
      </c>
      <c r="T8" s="10">
        <v>1652</v>
      </c>
      <c r="U8" s="10">
        <v>1414</v>
      </c>
      <c r="V8" s="10">
        <v>1647</v>
      </c>
      <c r="W8" s="10">
        <v>1345</v>
      </c>
      <c r="X8" s="10">
        <v>1277</v>
      </c>
      <c r="Y8" s="10">
        <v>1382</v>
      </c>
      <c r="Z8" s="10">
        <v>1319</v>
      </c>
      <c r="AA8" s="10">
        <v>909</v>
      </c>
      <c r="AB8" s="10">
        <v>1240</v>
      </c>
      <c r="AC8" s="10">
        <v>976</v>
      </c>
      <c r="AD8" s="10">
        <v>1813</v>
      </c>
      <c r="AE8" s="10">
        <v>2345</v>
      </c>
      <c r="AF8" s="10">
        <v>2821</v>
      </c>
      <c r="AG8" s="10">
        <v>44112</v>
      </c>
    </row>
    <row r="9" spans="2:33" x14ac:dyDescent="0.25">
      <c r="B9" s="9" t="s">
        <v>144</v>
      </c>
      <c r="C9" s="10">
        <v>-105</v>
      </c>
      <c r="D9" s="10">
        <v>-50</v>
      </c>
      <c r="E9" s="10">
        <v>-224.8</v>
      </c>
      <c r="F9" s="10">
        <v>-228.8</v>
      </c>
      <c r="G9" s="10">
        <v>0</v>
      </c>
      <c r="H9" s="10">
        <v>-128.75</v>
      </c>
      <c r="I9" s="10">
        <v>0</v>
      </c>
      <c r="J9" s="10">
        <v>-474.8</v>
      </c>
      <c r="K9" s="10">
        <v>-74</v>
      </c>
      <c r="L9" s="10">
        <v>-160.80000000000001</v>
      </c>
      <c r="M9" s="10">
        <v>0</v>
      </c>
      <c r="N9" s="10">
        <v>-140</v>
      </c>
      <c r="O9" s="10">
        <v>-120</v>
      </c>
      <c r="P9" s="10">
        <v>-60</v>
      </c>
      <c r="Q9" s="10">
        <v>0</v>
      </c>
      <c r="R9" s="10">
        <v>-64</v>
      </c>
      <c r="S9" s="10">
        <v>-18</v>
      </c>
      <c r="T9" s="10">
        <v>-183</v>
      </c>
      <c r="U9" s="10">
        <v>-130</v>
      </c>
      <c r="V9" s="10">
        <v>-228</v>
      </c>
      <c r="W9" s="10">
        <v>-140</v>
      </c>
      <c r="X9" s="10">
        <v>-182.8</v>
      </c>
      <c r="Y9" s="10">
        <v>-64</v>
      </c>
      <c r="Z9" s="10">
        <v>-227</v>
      </c>
      <c r="AA9" s="10">
        <v>-15</v>
      </c>
      <c r="AB9" s="10">
        <v>-128</v>
      </c>
      <c r="AC9" s="10">
        <v>-106.8</v>
      </c>
      <c r="AD9" s="10">
        <v>-18</v>
      </c>
      <c r="AE9" s="10">
        <v>-128</v>
      </c>
      <c r="AF9" s="10">
        <v>-476.8</v>
      </c>
      <c r="AG9" s="10">
        <v>-3876.35</v>
      </c>
    </row>
    <row r="10" spans="2:33" x14ac:dyDescent="0.25">
      <c r="B10" s="9" t="s">
        <v>145</v>
      </c>
      <c r="C10" s="10">
        <v>-16309.3</v>
      </c>
      <c r="D10" s="10">
        <v>-20057.5</v>
      </c>
      <c r="E10" s="10">
        <v>-18614.3</v>
      </c>
      <c r="F10" s="10">
        <v>-21498.15</v>
      </c>
      <c r="G10" s="10">
        <v>-19963.62</v>
      </c>
      <c r="H10" s="10">
        <v>-16605.849999999999</v>
      </c>
      <c r="I10" s="10">
        <v>-16853.599999999999</v>
      </c>
      <c r="J10" s="10">
        <v>-16382.92</v>
      </c>
      <c r="K10" s="10">
        <v>-15845.45</v>
      </c>
      <c r="L10" s="10">
        <v>-18323.900000000001</v>
      </c>
      <c r="M10" s="10">
        <v>-16033.5</v>
      </c>
      <c r="N10" s="10">
        <v>-18530</v>
      </c>
      <c r="O10" s="10">
        <v>-14858.2</v>
      </c>
      <c r="P10" s="10">
        <v>-13887.6</v>
      </c>
      <c r="Q10" s="10">
        <v>-16399.03</v>
      </c>
      <c r="R10" s="10">
        <v>-12890.82</v>
      </c>
      <c r="S10" s="10">
        <v>-15286.32</v>
      </c>
      <c r="T10" s="10">
        <v>-12746.42</v>
      </c>
      <c r="U10" s="10">
        <v>-14711.68</v>
      </c>
      <c r="V10" s="10">
        <v>-13946.6</v>
      </c>
      <c r="W10" s="10">
        <v>-15734.23</v>
      </c>
      <c r="X10" s="10">
        <v>-15733.13</v>
      </c>
      <c r="Y10" s="10">
        <v>-13977.62</v>
      </c>
      <c r="Z10" s="10">
        <v>-16110.92</v>
      </c>
      <c r="AA10" s="10">
        <v>-13368</v>
      </c>
      <c r="AB10" s="10">
        <v>-12980.33</v>
      </c>
      <c r="AC10" s="10">
        <v>-16739.7</v>
      </c>
      <c r="AD10" s="10">
        <v>-17905.03</v>
      </c>
      <c r="AE10" s="10">
        <v>-20471.830000000002</v>
      </c>
      <c r="AF10" s="10">
        <v>-20756.53</v>
      </c>
      <c r="AG10" s="10">
        <v>-493522.08</v>
      </c>
    </row>
    <row r="11" spans="2:33" x14ac:dyDescent="0.25">
      <c r="B11" s="9" t="s">
        <v>362</v>
      </c>
      <c r="C11" s="10">
        <v>39300.699999999997</v>
      </c>
      <c r="D11" s="10">
        <v>47705.5</v>
      </c>
      <c r="E11" s="10">
        <v>56068.9</v>
      </c>
      <c r="F11" s="10">
        <v>49484.05</v>
      </c>
      <c r="G11" s="10">
        <v>60160.38</v>
      </c>
      <c r="H11" s="10">
        <v>55885.4</v>
      </c>
      <c r="I11" s="10">
        <v>41948.4</v>
      </c>
      <c r="J11" s="10">
        <v>46179.28</v>
      </c>
      <c r="K11" s="10">
        <v>50407.55</v>
      </c>
      <c r="L11" s="10">
        <v>53087.3</v>
      </c>
      <c r="M11" s="10">
        <v>48557.5</v>
      </c>
      <c r="N11" s="10">
        <v>44833</v>
      </c>
      <c r="O11" s="10">
        <v>32685.8</v>
      </c>
      <c r="P11" s="10">
        <v>41299.4</v>
      </c>
      <c r="Q11" s="10">
        <v>44733.97</v>
      </c>
      <c r="R11" s="10">
        <v>41294.18</v>
      </c>
      <c r="S11" s="10">
        <v>52556.68</v>
      </c>
      <c r="T11" s="10">
        <v>49426.58</v>
      </c>
      <c r="U11" s="10">
        <v>44451.32</v>
      </c>
      <c r="V11" s="10">
        <v>51207.4</v>
      </c>
      <c r="W11" s="10">
        <v>55025.77</v>
      </c>
      <c r="X11" s="10">
        <v>59882.07</v>
      </c>
      <c r="Y11" s="10">
        <v>52646.38</v>
      </c>
      <c r="Z11" s="10">
        <v>56937.08</v>
      </c>
      <c r="AA11" s="10">
        <v>42432</v>
      </c>
      <c r="AB11" s="10">
        <v>45396.67</v>
      </c>
      <c r="AC11" s="10">
        <v>48672.5</v>
      </c>
      <c r="AD11" s="10">
        <v>59850.97</v>
      </c>
      <c r="AE11" s="10">
        <v>78841.17</v>
      </c>
      <c r="AF11" s="10">
        <v>77324.67</v>
      </c>
      <c r="AG11" s="10">
        <v>1528282.57</v>
      </c>
    </row>
    <row r="12" spans="2:33" x14ac:dyDescent="0.25">
      <c r="B12" s="9" t="s">
        <v>363</v>
      </c>
    </row>
    <row r="13" spans="2:33" x14ac:dyDescent="0.25">
      <c r="B13" s="9" t="s">
        <v>147</v>
      </c>
      <c r="C13" s="10">
        <v>1938.38</v>
      </c>
      <c r="D13" s="10">
        <v>953.75</v>
      </c>
      <c r="N13" s="10">
        <v>32593.94</v>
      </c>
      <c r="O13" s="10">
        <v>1361.68</v>
      </c>
      <c r="P13" s="10">
        <v>2874.26</v>
      </c>
      <c r="Q13" s="10">
        <v>2688.44</v>
      </c>
      <c r="R13" s="10">
        <v>2683.67</v>
      </c>
      <c r="S13" s="10">
        <v>2560.9899999999998</v>
      </c>
      <c r="T13" s="10">
        <v>2478.9899999999998</v>
      </c>
      <c r="U13" s="10">
        <v>2854.49</v>
      </c>
      <c r="V13" s="10">
        <v>2523.58</v>
      </c>
      <c r="W13" s="10">
        <v>2220.37</v>
      </c>
      <c r="X13" s="10">
        <v>5756.74</v>
      </c>
      <c r="Y13" s="10">
        <v>1751.07</v>
      </c>
      <c r="Z13" s="10">
        <v>4333.87</v>
      </c>
      <c r="AG13" s="10">
        <v>69574.22</v>
      </c>
    </row>
    <row r="14" spans="2:33" x14ac:dyDescent="0.25">
      <c r="B14" s="9" t="s">
        <v>150</v>
      </c>
      <c r="C14" s="10">
        <v>19072.52</v>
      </c>
      <c r="D14" s="10">
        <v>22474.21</v>
      </c>
      <c r="E14" s="10">
        <v>35573.51</v>
      </c>
      <c r="F14" s="10">
        <v>21884.07</v>
      </c>
      <c r="G14" s="10">
        <v>19217.990000000002</v>
      </c>
      <c r="H14" s="10">
        <v>19231.46</v>
      </c>
      <c r="I14" s="10">
        <v>17344.59</v>
      </c>
      <c r="J14" s="10">
        <v>24901.38</v>
      </c>
      <c r="K14" s="10">
        <v>17462.169999999998</v>
      </c>
      <c r="L14" s="10">
        <v>19040.29</v>
      </c>
      <c r="M14" s="10">
        <v>17683.25</v>
      </c>
      <c r="N14" s="10">
        <v>15698.37</v>
      </c>
      <c r="O14" s="10">
        <v>24071.47</v>
      </c>
      <c r="P14" s="10">
        <v>15974.84</v>
      </c>
      <c r="Q14" s="10">
        <v>16978.240000000002</v>
      </c>
      <c r="R14" s="10">
        <v>13711.44</v>
      </c>
      <c r="S14" s="10">
        <v>15218.98</v>
      </c>
      <c r="T14" s="10">
        <v>16435.54</v>
      </c>
      <c r="U14" s="10">
        <v>15375.51</v>
      </c>
      <c r="V14" s="10">
        <v>24973.53</v>
      </c>
      <c r="W14" s="10">
        <v>17442.43</v>
      </c>
      <c r="X14" s="10">
        <v>17205.04</v>
      </c>
      <c r="Y14" s="10">
        <v>18835.34</v>
      </c>
      <c r="Z14" s="10">
        <v>18238.849999999999</v>
      </c>
      <c r="AA14" s="10">
        <v>26459.87</v>
      </c>
      <c r="AB14" s="10">
        <v>17940.669999999998</v>
      </c>
      <c r="AC14" s="10">
        <v>17378.38</v>
      </c>
      <c r="AD14" s="10">
        <v>20425.93</v>
      </c>
      <c r="AE14" s="10">
        <v>23137.09</v>
      </c>
      <c r="AF14" s="10">
        <v>25356.6</v>
      </c>
      <c r="AG14" s="10">
        <v>594743.56000000006</v>
      </c>
    </row>
    <row r="15" spans="2:33" x14ac:dyDescent="0.25">
      <c r="B15" s="9" t="s">
        <v>151</v>
      </c>
      <c r="C15" s="10">
        <v>750</v>
      </c>
      <c r="D15" s="10">
        <v>750</v>
      </c>
      <c r="E15" s="10">
        <v>750</v>
      </c>
      <c r="F15" s="10">
        <v>750</v>
      </c>
      <c r="G15" s="10">
        <v>750</v>
      </c>
      <c r="H15" s="10">
        <v>750</v>
      </c>
      <c r="I15" s="10">
        <v>750</v>
      </c>
      <c r="J15" s="10">
        <v>775</v>
      </c>
      <c r="K15" s="10">
        <v>775</v>
      </c>
      <c r="L15" s="10">
        <v>775</v>
      </c>
      <c r="M15" s="10">
        <v>775</v>
      </c>
      <c r="N15" s="10">
        <v>775</v>
      </c>
      <c r="O15" s="10">
        <v>775</v>
      </c>
      <c r="P15" s="10">
        <v>775</v>
      </c>
      <c r="Q15" s="10">
        <v>775</v>
      </c>
      <c r="R15" s="10">
        <v>775</v>
      </c>
      <c r="S15" s="10">
        <v>775</v>
      </c>
      <c r="T15" s="10">
        <v>775</v>
      </c>
      <c r="U15" s="10">
        <v>775</v>
      </c>
      <c r="V15" s="10">
        <v>775</v>
      </c>
      <c r="W15" s="10">
        <v>775</v>
      </c>
      <c r="X15" s="10">
        <v>775</v>
      </c>
      <c r="Y15" s="10">
        <v>775</v>
      </c>
      <c r="Z15" s="10">
        <v>775</v>
      </c>
      <c r="AA15" s="10">
        <v>775</v>
      </c>
      <c r="AB15" s="10">
        <v>775</v>
      </c>
      <c r="AC15" s="10">
        <v>775</v>
      </c>
      <c r="AD15" s="10">
        <v>775</v>
      </c>
      <c r="AE15" s="10">
        <v>775</v>
      </c>
      <c r="AF15" s="10">
        <v>775</v>
      </c>
      <c r="AG15" s="10">
        <v>23075</v>
      </c>
    </row>
    <row r="16" spans="2:33" x14ac:dyDescent="0.25">
      <c r="B16" s="9" t="s">
        <v>189</v>
      </c>
      <c r="N16" s="10">
        <v>1225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75</v>
      </c>
      <c r="AG16" s="10">
        <v>1300</v>
      </c>
    </row>
    <row r="17" spans="2:33" x14ac:dyDescent="0.25">
      <c r="B17" s="9" t="s">
        <v>154</v>
      </c>
      <c r="N17" s="10">
        <v>7817.34</v>
      </c>
      <c r="O17" s="10">
        <v>449.6</v>
      </c>
      <c r="P17" s="10">
        <v>509.74</v>
      </c>
      <c r="Q17" s="10">
        <v>520.21</v>
      </c>
      <c r="R17" s="10">
        <v>1000.94</v>
      </c>
      <c r="S17" s="10">
        <v>799.1</v>
      </c>
      <c r="T17" s="10">
        <v>665.73</v>
      </c>
      <c r="U17" s="10">
        <v>661.3</v>
      </c>
      <c r="V17" s="10">
        <v>449.94</v>
      </c>
      <c r="W17" s="10">
        <v>641.30999999999995</v>
      </c>
      <c r="X17" s="10">
        <v>642.92999999999995</v>
      </c>
      <c r="Y17" s="10">
        <v>557.66</v>
      </c>
      <c r="Z17" s="10">
        <v>664.93</v>
      </c>
      <c r="AG17" s="10">
        <v>15380.73</v>
      </c>
    </row>
    <row r="18" spans="2:33" x14ac:dyDescent="0.25">
      <c r="B18" s="9" t="s">
        <v>155</v>
      </c>
      <c r="C18" s="10">
        <v>4428.5</v>
      </c>
      <c r="D18" s="10">
        <v>5237.53</v>
      </c>
      <c r="E18" s="10">
        <v>7935.36</v>
      </c>
      <c r="F18" s="10">
        <v>4100.6099999999997</v>
      </c>
      <c r="G18" s="10">
        <v>3470.53</v>
      </c>
      <c r="H18" s="10">
        <v>3402.59</v>
      </c>
      <c r="I18" s="10">
        <v>2690.1</v>
      </c>
      <c r="J18" s="10">
        <v>3977.91</v>
      </c>
      <c r="K18" s="10">
        <v>2819.59</v>
      </c>
      <c r="L18" s="10">
        <v>3014.72</v>
      </c>
      <c r="M18" s="10">
        <v>3072.61</v>
      </c>
      <c r="N18" s="10">
        <v>2598.9499999999998</v>
      </c>
      <c r="O18" s="10">
        <v>5026.49</v>
      </c>
      <c r="P18" s="10">
        <v>3250.22</v>
      </c>
      <c r="Q18" s="10">
        <v>3403.61</v>
      </c>
      <c r="R18" s="10">
        <v>2534.38</v>
      </c>
      <c r="S18" s="10">
        <v>2972.71</v>
      </c>
      <c r="T18" s="10">
        <v>2871.35</v>
      </c>
      <c r="U18" s="10">
        <v>2119.66</v>
      </c>
      <c r="V18" s="10">
        <v>3202.86</v>
      </c>
      <c r="W18" s="10">
        <v>2232.64</v>
      </c>
      <c r="X18" s="10">
        <v>2210.15</v>
      </c>
      <c r="Y18" s="10">
        <v>2304.2600000000002</v>
      </c>
      <c r="Z18" s="10">
        <v>2447.35</v>
      </c>
      <c r="AA18" s="10">
        <v>3892.38</v>
      </c>
      <c r="AB18" s="10">
        <v>2139.23</v>
      </c>
      <c r="AC18" s="10">
        <v>2063.09</v>
      </c>
      <c r="AD18" s="10">
        <v>2351.7800000000002</v>
      </c>
      <c r="AE18" s="10">
        <v>2786.54</v>
      </c>
      <c r="AF18" s="10">
        <v>3098.67</v>
      </c>
      <c r="AG18" s="10">
        <v>97656.37</v>
      </c>
    </row>
    <row r="19" spans="2:33" x14ac:dyDescent="0.25">
      <c r="B19" s="9" t="s">
        <v>364</v>
      </c>
      <c r="C19" s="10">
        <v>26189.4</v>
      </c>
      <c r="D19" s="10">
        <v>29415.49</v>
      </c>
      <c r="E19" s="10">
        <v>44258.87</v>
      </c>
      <c r="F19" s="10">
        <v>26734.68</v>
      </c>
      <c r="G19" s="10">
        <v>23438.52</v>
      </c>
      <c r="H19" s="10">
        <v>23384.05</v>
      </c>
      <c r="I19" s="10">
        <v>20784.689999999999</v>
      </c>
      <c r="J19" s="10">
        <v>29654.29</v>
      </c>
      <c r="K19" s="10">
        <v>21056.76</v>
      </c>
      <c r="L19" s="10">
        <v>22830.01</v>
      </c>
      <c r="M19" s="10">
        <v>21530.86</v>
      </c>
      <c r="N19" s="10">
        <v>60708.6</v>
      </c>
      <c r="O19" s="10">
        <v>31684.240000000002</v>
      </c>
      <c r="P19" s="10">
        <v>23384.06</v>
      </c>
      <c r="Q19" s="10">
        <v>24365.5</v>
      </c>
      <c r="R19" s="10">
        <v>20705.43</v>
      </c>
      <c r="S19" s="10">
        <v>22326.78</v>
      </c>
      <c r="T19" s="10">
        <v>23226.61</v>
      </c>
      <c r="U19" s="10">
        <v>21785.96</v>
      </c>
      <c r="V19" s="10">
        <v>31924.91</v>
      </c>
      <c r="W19" s="10">
        <v>23311.75</v>
      </c>
      <c r="X19" s="10">
        <v>26589.86</v>
      </c>
      <c r="Y19" s="10">
        <v>24223.33</v>
      </c>
      <c r="Z19" s="10">
        <v>26460</v>
      </c>
      <c r="AA19" s="10">
        <v>31202.25</v>
      </c>
      <c r="AB19" s="10">
        <v>20854.900000000001</v>
      </c>
      <c r="AC19" s="10">
        <v>20216.47</v>
      </c>
      <c r="AD19" s="10">
        <v>23552.71</v>
      </c>
      <c r="AE19" s="10">
        <v>26698.63</v>
      </c>
      <c r="AF19" s="10">
        <v>29230.27</v>
      </c>
      <c r="AG19" s="10">
        <v>801729.88</v>
      </c>
    </row>
    <row r="20" spans="2:33" x14ac:dyDescent="0.25">
      <c r="B20" s="9" t="s">
        <v>365</v>
      </c>
      <c r="C20" s="10">
        <v>13111.3</v>
      </c>
      <c r="D20" s="10">
        <v>18290.009999999998</v>
      </c>
      <c r="E20" s="10">
        <v>11810.03</v>
      </c>
      <c r="F20" s="10">
        <v>22749.37</v>
      </c>
      <c r="G20" s="10">
        <v>36721.86</v>
      </c>
      <c r="H20" s="10">
        <v>32501.35</v>
      </c>
      <c r="I20" s="10">
        <v>21163.71</v>
      </c>
      <c r="J20" s="10">
        <v>16524.990000000002</v>
      </c>
      <c r="K20" s="10">
        <v>29350.79</v>
      </c>
      <c r="L20" s="10">
        <v>30257.29</v>
      </c>
      <c r="M20" s="10">
        <v>27026.639999999999</v>
      </c>
      <c r="N20" s="10">
        <v>-15875.6</v>
      </c>
      <c r="O20" s="10">
        <v>1001.56</v>
      </c>
      <c r="P20" s="10">
        <v>17915.34</v>
      </c>
      <c r="Q20" s="10">
        <v>20368.47</v>
      </c>
      <c r="R20" s="10">
        <v>20588.75</v>
      </c>
      <c r="S20" s="10">
        <v>30229.9</v>
      </c>
      <c r="T20" s="10">
        <v>26199.97</v>
      </c>
      <c r="U20" s="10">
        <v>22665.360000000001</v>
      </c>
      <c r="V20" s="10">
        <v>19282.490000000002</v>
      </c>
      <c r="W20" s="10">
        <v>31714.02</v>
      </c>
      <c r="X20" s="10">
        <v>33292.21</v>
      </c>
      <c r="Y20" s="10">
        <v>28423.05</v>
      </c>
      <c r="Z20" s="10">
        <v>30477.08</v>
      </c>
      <c r="AA20" s="10">
        <v>11229.75</v>
      </c>
      <c r="AB20" s="10">
        <v>24541.77</v>
      </c>
      <c r="AC20" s="10">
        <v>28456.03</v>
      </c>
      <c r="AD20" s="10">
        <v>36298.26</v>
      </c>
      <c r="AE20" s="10">
        <v>52142.54</v>
      </c>
      <c r="AF20" s="10">
        <v>48094.400000000001</v>
      </c>
      <c r="AG20" s="10">
        <v>726552.69</v>
      </c>
    </row>
    <row r="21" spans="2:33" x14ac:dyDescent="0.25">
      <c r="B21" s="9" t="s">
        <v>366</v>
      </c>
    </row>
    <row r="22" spans="2:33" x14ac:dyDescent="0.25">
      <c r="B22" s="9" t="s">
        <v>158</v>
      </c>
      <c r="C22" s="10">
        <v>1232.44</v>
      </c>
      <c r="D22" s="10">
        <v>1500.41</v>
      </c>
      <c r="E22" s="10">
        <v>1434.7</v>
      </c>
      <c r="F22" s="10">
        <v>1094.3499999999999</v>
      </c>
      <c r="G22" s="10">
        <v>1207.3599999999999</v>
      </c>
      <c r="H22" s="10">
        <v>1100.3599999999999</v>
      </c>
      <c r="I22" s="10">
        <v>1190.3</v>
      </c>
      <c r="J22" s="10">
        <v>1377.88</v>
      </c>
      <c r="K22" s="10">
        <v>1108.75</v>
      </c>
      <c r="L22" s="10">
        <v>1207.3599999999999</v>
      </c>
      <c r="M22" s="10">
        <v>1070.01</v>
      </c>
      <c r="N22" s="10">
        <v>1056.68</v>
      </c>
      <c r="O22" s="10">
        <v>1790.25</v>
      </c>
      <c r="P22" s="10">
        <v>1056.1600000000001</v>
      </c>
      <c r="Q22" s="10">
        <v>1133.3800000000001</v>
      </c>
      <c r="R22" s="10">
        <v>1216.3699999999999</v>
      </c>
      <c r="S22" s="10">
        <v>1087.6600000000001</v>
      </c>
      <c r="T22" s="10">
        <v>1100.6600000000001</v>
      </c>
      <c r="U22" s="10">
        <v>1207.3599999999999</v>
      </c>
      <c r="V22" s="10">
        <v>1381.58</v>
      </c>
      <c r="W22" s="10">
        <v>1100.06</v>
      </c>
      <c r="X22" s="10">
        <v>1198.05</v>
      </c>
      <c r="Y22" s="10">
        <v>1105.08</v>
      </c>
      <c r="Z22" s="10">
        <v>1275.08</v>
      </c>
      <c r="AA22" s="10">
        <v>1709.08</v>
      </c>
      <c r="AB22" s="10">
        <v>1134.25</v>
      </c>
      <c r="AC22" s="10">
        <v>1140.92</v>
      </c>
      <c r="AD22" s="10">
        <v>1295.3599999999999</v>
      </c>
      <c r="AE22" s="10">
        <v>1184.06</v>
      </c>
      <c r="AF22" s="10">
        <v>1225.1400000000001</v>
      </c>
      <c r="AG22" s="10">
        <v>36921.1</v>
      </c>
    </row>
    <row r="23" spans="2:33" x14ac:dyDescent="0.25">
      <c r="B23" s="9" t="s">
        <v>190</v>
      </c>
      <c r="N23" s="10">
        <v>10064.299999999999</v>
      </c>
      <c r="O23" s="10">
        <v>103.48</v>
      </c>
      <c r="P23" s="10">
        <v>142.86000000000001</v>
      </c>
      <c r="Q23" s="10">
        <v>199.09</v>
      </c>
      <c r="R23" s="10">
        <v>333.43</v>
      </c>
      <c r="S23" s="10">
        <v>654.96</v>
      </c>
      <c r="T23" s="10">
        <v>284.27999999999997</v>
      </c>
      <c r="U23" s="10">
        <v>1120.3800000000001</v>
      </c>
      <c r="V23" s="10">
        <v>286.48</v>
      </c>
      <c r="W23" s="10">
        <v>287.98</v>
      </c>
      <c r="X23" s="10">
        <v>213.11</v>
      </c>
      <c r="Y23" s="10">
        <v>509.14</v>
      </c>
      <c r="Z23" s="10">
        <v>309.48</v>
      </c>
      <c r="AG23" s="10">
        <v>14508.97</v>
      </c>
    </row>
    <row r="24" spans="2:33" x14ac:dyDescent="0.25">
      <c r="B24" s="9" t="s">
        <v>161</v>
      </c>
      <c r="N24" s="10">
        <v>650</v>
      </c>
      <c r="O24" s="10">
        <v>0</v>
      </c>
      <c r="P24" s="10">
        <v>0</v>
      </c>
      <c r="Q24" s="10">
        <v>3.66</v>
      </c>
      <c r="R24" s="10">
        <v>3.66</v>
      </c>
      <c r="S24" s="10">
        <v>0</v>
      </c>
      <c r="T24" s="10">
        <v>3.62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C24" s="10">
        <v>15</v>
      </c>
      <c r="AD24" s="10">
        <v>0.5</v>
      </c>
      <c r="AE24" s="10">
        <v>1</v>
      </c>
      <c r="AF24" s="10">
        <v>2</v>
      </c>
      <c r="AG24" s="10">
        <v>679.44</v>
      </c>
    </row>
    <row r="25" spans="2:33" x14ac:dyDescent="0.25">
      <c r="B25" s="9" t="s">
        <v>165</v>
      </c>
      <c r="C25" s="10">
        <v>-11.76</v>
      </c>
      <c r="D25" s="10">
        <v>-50.28</v>
      </c>
      <c r="E25" s="10">
        <v>-75.42</v>
      </c>
      <c r="F25" s="10">
        <v>-50.28</v>
      </c>
      <c r="G25" s="10">
        <v>-44.4</v>
      </c>
      <c r="H25" s="10">
        <v>-50.28</v>
      </c>
      <c r="I25" s="10">
        <v>-50.28</v>
      </c>
      <c r="J25" s="10">
        <v>-75.42</v>
      </c>
      <c r="K25" s="10">
        <v>-50.28</v>
      </c>
      <c r="L25" s="10">
        <v>-50.28</v>
      </c>
      <c r="M25" s="10">
        <v>-44.4</v>
      </c>
      <c r="N25" s="10">
        <v>-38.520000000000003</v>
      </c>
      <c r="O25" s="10">
        <v>-19.260000000000002</v>
      </c>
      <c r="P25" s="10">
        <v>-5.88</v>
      </c>
      <c r="Q25" s="10">
        <v>-11.76</v>
      </c>
      <c r="R25" s="10">
        <v>-11.76</v>
      </c>
      <c r="S25" s="10">
        <v>-11.76</v>
      </c>
      <c r="T25" s="10">
        <v>-11.76</v>
      </c>
      <c r="U25" s="10">
        <v>-11.76</v>
      </c>
      <c r="V25" s="10">
        <v>-17.64</v>
      </c>
      <c r="W25" s="10">
        <v>-11.76</v>
      </c>
      <c r="X25" s="10">
        <v>-11.76</v>
      </c>
      <c r="Y25" s="10">
        <v>-11.76</v>
      </c>
      <c r="Z25" s="10">
        <v>-11.76</v>
      </c>
      <c r="AA25" s="10">
        <v>-17.64</v>
      </c>
      <c r="AB25" s="10">
        <v>-5.88</v>
      </c>
      <c r="AC25" s="10">
        <v>0</v>
      </c>
      <c r="AD25" s="10">
        <v>0</v>
      </c>
      <c r="AE25" s="10">
        <v>0</v>
      </c>
      <c r="AF25" s="10">
        <v>0</v>
      </c>
      <c r="AG25" s="10">
        <v>-763.74</v>
      </c>
    </row>
    <row r="26" spans="2:33" x14ac:dyDescent="0.25">
      <c r="B26" s="9" t="s">
        <v>169</v>
      </c>
      <c r="E26" s="10">
        <v>-500</v>
      </c>
      <c r="N26" s="10">
        <v>10496.65</v>
      </c>
      <c r="O26" s="10">
        <v>475.75</v>
      </c>
      <c r="P26" s="10">
        <v>4443.87</v>
      </c>
      <c r="Q26" s="10">
        <v>1792.29</v>
      </c>
      <c r="R26" s="10">
        <v>1587.34</v>
      </c>
      <c r="S26" s="10">
        <v>1156.19</v>
      </c>
      <c r="T26" s="10">
        <v>1487.4</v>
      </c>
      <c r="U26" s="10">
        <v>8824.76</v>
      </c>
      <c r="V26" s="10">
        <v>841.5</v>
      </c>
      <c r="W26" s="10">
        <v>2223.14</v>
      </c>
      <c r="X26" s="10">
        <v>2325.9499999999998</v>
      </c>
      <c r="Y26" s="10">
        <v>3077.86</v>
      </c>
      <c r="Z26" s="10">
        <v>4962.6400000000003</v>
      </c>
      <c r="AA26" s="10">
        <v>0.55000000000000004</v>
      </c>
      <c r="AG26" s="10">
        <v>43195.89</v>
      </c>
    </row>
    <row r="27" spans="2:33" x14ac:dyDescent="0.25">
      <c r="B27" s="9" t="s">
        <v>172</v>
      </c>
      <c r="C27" s="10">
        <v>19000</v>
      </c>
      <c r="D27" s="10">
        <v>15000</v>
      </c>
      <c r="E27" s="10">
        <v>5000</v>
      </c>
      <c r="F27" s="10">
        <v>17000</v>
      </c>
      <c r="G27" s="10">
        <v>20000</v>
      </c>
      <c r="H27" s="10">
        <v>20000</v>
      </c>
      <c r="I27" s="10">
        <v>20000</v>
      </c>
      <c r="J27" s="10">
        <v>24000</v>
      </c>
      <c r="K27" s="10">
        <v>24000</v>
      </c>
      <c r="L27" s="10">
        <v>24000</v>
      </c>
      <c r="M27" s="10">
        <v>24000</v>
      </c>
      <c r="N27" s="10">
        <v>24000</v>
      </c>
      <c r="O27" s="10">
        <v>24000</v>
      </c>
      <c r="P27" s="10">
        <v>39000</v>
      </c>
      <c r="Q27" s="10">
        <v>-15000</v>
      </c>
      <c r="R27" s="10">
        <v>24000</v>
      </c>
      <c r="S27" s="10">
        <v>0</v>
      </c>
      <c r="T27" s="10">
        <v>24000</v>
      </c>
      <c r="U27" s="10">
        <v>24000</v>
      </c>
      <c r="V27" s="10">
        <v>24000</v>
      </c>
      <c r="W27" s="10">
        <v>24000</v>
      </c>
      <c r="X27" s="10">
        <v>46000</v>
      </c>
      <c r="Z27" s="10">
        <v>24000</v>
      </c>
      <c r="AA27" s="10">
        <v>24000</v>
      </c>
      <c r="AB27" s="10">
        <v>12000</v>
      </c>
      <c r="AC27" s="10">
        <v>9000</v>
      </c>
      <c r="AD27" s="10">
        <v>20000</v>
      </c>
      <c r="AE27" s="10">
        <v>15000</v>
      </c>
      <c r="AF27" s="10">
        <v>24000</v>
      </c>
      <c r="AG27" s="10">
        <v>578000</v>
      </c>
    </row>
    <row r="28" spans="2:33" x14ac:dyDescent="0.25">
      <c r="B28" s="9" t="s">
        <v>191</v>
      </c>
      <c r="E28" s="10">
        <v>741.06</v>
      </c>
      <c r="N28" s="10">
        <v>1674.93</v>
      </c>
      <c r="O28" s="10">
        <v>2592.4299999999998</v>
      </c>
      <c r="P28" s="10">
        <v>915.59</v>
      </c>
      <c r="Q28" s="10">
        <v>0</v>
      </c>
      <c r="R28" s="10">
        <v>20.13</v>
      </c>
      <c r="S28" s="10">
        <v>0</v>
      </c>
      <c r="T28" s="10">
        <v>3035</v>
      </c>
      <c r="U28" s="10">
        <v>0</v>
      </c>
      <c r="V28" s="10">
        <v>0</v>
      </c>
      <c r="W28" s="10">
        <v>0</v>
      </c>
      <c r="X28" s="10">
        <v>0</v>
      </c>
      <c r="Y28" s="10">
        <v>928</v>
      </c>
      <c r="Z28" s="10">
        <v>0</v>
      </c>
      <c r="AC28" s="10">
        <v>3000</v>
      </c>
      <c r="AD28" s="10">
        <v>4000</v>
      </c>
      <c r="AF28" s="10">
        <v>3000</v>
      </c>
      <c r="AG28" s="10">
        <v>19907.14</v>
      </c>
    </row>
    <row r="29" spans="2:33" x14ac:dyDescent="0.25">
      <c r="B29" s="9" t="s">
        <v>174</v>
      </c>
      <c r="C29" s="10">
        <v>2598.0500000000002</v>
      </c>
      <c r="D29" s="10">
        <v>2069.34</v>
      </c>
      <c r="E29" s="10">
        <v>1427.3</v>
      </c>
      <c r="F29" s="10">
        <v>3120.81</v>
      </c>
      <c r="G29" s="10">
        <v>1610.17</v>
      </c>
      <c r="H29" s="10">
        <v>2259.98</v>
      </c>
      <c r="I29" s="10">
        <v>3526.06</v>
      </c>
      <c r="J29" s="10">
        <v>1844.61</v>
      </c>
      <c r="K29" s="10">
        <v>3138.93</v>
      </c>
      <c r="L29" s="10">
        <v>3363.23</v>
      </c>
      <c r="M29" s="10">
        <v>3759.52</v>
      </c>
      <c r="N29" s="10">
        <v>5204.76</v>
      </c>
      <c r="O29" s="10">
        <v>3560.49</v>
      </c>
      <c r="P29" s="10">
        <v>1982.23</v>
      </c>
      <c r="Q29" s="10">
        <v>3699.25</v>
      </c>
      <c r="R29" s="10">
        <v>2810.56</v>
      </c>
      <c r="S29" s="10">
        <v>4521.24</v>
      </c>
      <c r="T29" s="10">
        <v>4077.16</v>
      </c>
      <c r="U29" s="10">
        <v>5331.45</v>
      </c>
      <c r="V29" s="10">
        <v>3495.6</v>
      </c>
      <c r="W29" s="10">
        <v>4295.8900000000003</v>
      </c>
      <c r="X29" s="10">
        <v>4562.2</v>
      </c>
      <c r="Y29" s="10">
        <v>5576.79</v>
      </c>
      <c r="Z29" s="10">
        <v>6045.77</v>
      </c>
      <c r="AA29" s="10">
        <v>4493.2299999999996</v>
      </c>
      <c r="AB29" s="10">
        <v>3432.33</v>
      </c>
      <c r="AC29" s="10">
        <v>4834.95</v>
      </c>
      <c r="AD29" s="10">
        <v>3242.18</v>
      </c>
      <c r="AE29" s="10">
        <v>3736.77</v>
      </c>
      <c r="AF29" s="10">
        <v>3029.88</v>
      </c>
      <c r="AG29" s="10">
        <v>106650.73</v>
      </c>
    </row>
    <row r="30" spans="2:33" x14ac:dyDescent="0.25">
      <c r="B30" s="9" t="s">
        <v>176</v>
      </c>
      <c r="N30" s="10">
        <v>2926.34</v>
      </c>
      <c r="O30" s="10">
        <v>251.66</v>
      </c>
      <c r="P30" s="10">
        <v>270.64</v>
      </c>
      <c r="Q30" s="10">
        <v>266.04000000000002</v>
      </c>
      <c r="R30" s="10">
        <v>266.04000000000002</v>
      </c>
      <c r="S30" s="10">
        <v>327.96</v>
      </c>
      <c r="T30" s="10">
        <v>327.96</v>
      </c>
      <c r="U30" s="10">
        <v>327.96</v>
      </c>
      <c r="V30" s="10">
        <v>328.52</v>
      </c>
      <c r="W30" s="10">
        <v>328.6</v>
      </c>
      <c r="X30" s="10">
        <v>323.98</v>
      </c>
      <c r="Y30" s="10">
        <v>328.94</v>
      </c>
      <c r="Z30" s="10">
        <v>328.94</v>
      </c>
      <c r="AG30" s="10">
        <v>6603.58</v>
      </c>
    </row>
    <row r="31" spans="2:33" x14ac:dyDescent="0.25">
      <c r="B31" s="9" t="s">
        <v>177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-85</v>
      </c>
      <c r="I31" s="10">
        <v>-47.5</v>
      </c>
      <c r="J31" s="10">
        <v>-35</v>
      </c>
      <c r="K31" s="10">
        <v>-10</v>
      </c>
      <c r="L31" s="10">
        <v>-62.5</v>
      </c>
      <c r="M31" s="10">
        <v>-80</v>
      </c>
      <c r="N31" s="10">
        <v>298.19</v>
      </c>
      <c r="O31" s="10">
        <v>-247.5</v>
      </c>
      <c r="P31" s="10">
        <v>-205</v>
      </c>
      <c r="Q31" s="10">
        <v>-120</v>
      </c>
      <c r="R31" s="10">
        <v>-165</v>
      </c>
      <c r="S31" s="10">
        <v>-170</v>
      </c>
      <c r="T31" s="10">
        <v>-200</v>
      </c>
      <c r="U31" s="10">
        <v>-155</v>
      </c>
      <c r="V31" s="10">
        <v>-270</v>
      </c>
      <c r="W31" s="10">
        <v>-112.25</v>
      </c>
      <c r="X31" s="10">
        <v>-75</v>
      </c>
      <c r="Y31" s="10">
        <v>-95</v>
      </c>
      <c r="Z31" s="10">
        <v>-192.24</v>
      </c>
      <c r="AA31" s="10">
        <v>-492.25</v>
      </c>
      <c r="AB31" s="10">
        <v>-246</v>
      </c>
      <c r="AC31" s="10">
        <v>-236</v>
      </c>
      <c r="AD31" s="10">
        <v>-223.25</v>
      </c>
      <c r="AE31" s="10">
        <v>-281</v>
      </c>
      <c r="AF31" s="10">
        <v>-223</v>
      </c>
      <c r="AG31" s="10">
        <v>-3730.3</v>
      </c>
    </row>
    <row r="32" spans="2:33" x14ac:dyDescent="0.25">
      <c r="B32" s="9" t="s">
        <v>178</v>
      </c>
      <c r="N32" s="10">
        <v>454.26</v>
      </c>
      <c r="O32" s="10">
        <v>0</v>
      </c>
      <c r="P32" s="10">
        <v>163.33000000000001</v>
      </c>
      <c r="Q32" s="10">
        <v>0</v>
      </c>
      <c r="R32" s="10">
        <v>101.69</v>
      </c>
      <c r="S32" s="10">
        <v>15</v>
      </c>
      <c r="T32" s="10">
        <v>0</v>
      </c>
      <c r="U32" s="10">
        <v>145.83000000000001</v>
      </c>
      <c r="V32" s="10">
        <v>0</v>
      </c>
      <c r="W32" s="10">
        <v>0</v>
      </c>
      <c r="X32" s="10">
        <v>105.87</v>
      </c>
      <c r="Y32" s="10">
        <v>0</v>
      </c>
      <c r="Z32" s="10">
        <v>192.75</v>
      </c>
      <c r="AG32" s="10">
        <v>1178.73</v>
      </c>
    </row>
    <row r="33" spans="2:33" x14ac:dyDescent="0.25">
      <c r="B33" s="9" t="s">
        <v>179</v>
      </c>
      <c r="N33" s="10">
        <v>1496.77</v>
      </c>
      <c r="O33" s="10">
        <v>350.2</v>
      </c>
      <c r="P33" s="10">
        <v>6.92</v>
      </c>
      <c r="Q33" s="10">
        <v>2.72</v>
      </c>
      <c r="R33" s="10">
        <v>112.58</v>
      </c>
      <c r="S33" s="10">
        <v>77.569999999999993</v>
      </c>
      <c r="T33" s="10">
        <v>5.6</v>
      </c>
      <c r="U33" s="10">
        <v>431.56</v>
      </c>
      <c r="V33" s="10">
        <v>0</v>
      </c>
      <c r="W33" s="10">
        <v>2.2400000000000002</v>
      </c>
      <c r="X33" s="10">
        <v>147.86000000000001</v>
      </c>
      <c r="Y33" s="10">
        <v>1.1200000000000001</v>
      </c>
      <c r="Z33" s="10">
        <v>1223.1600000000001</v>
      </c>
      <c r="AG33" s="10">
        <v>3858.3</v>
      </c>
    </row>
    <row r="34" spans="2:33" x14ac:dyDescent="0.25">
      <c r="B34" s="9" t="s">
        <v>192</v>
      </c>
      <c r="C34" s="10">
        <v>1045.3</v>
      </c>
      <c r="D34" s="10">
        <v>1398.06</v>
      </c>
      <c r="E34" s="10">
        <v>1222.19</v>
      </c>
      <c r="F34" s="10">
        <v>943.01</v>
      </c>
      <c r="G34" s="10">
        <v>961.81</v>
      </c>
      <c r="H34" s="10">
        <v>920.76</v>
      </c>
      <c r="I34" s="10">
        <v>858.86</v>
      </c>
      <c r="J34" s="10">
        <v>843.5</v>
      </c>
      <c r="K34" s="10">
        <v>897.78</v>
      </c>
      <c r="L34" s="10">
        <v>699.32</v>
      </c>
      <c r="M34" s="10">
        <v>689.78</v>
      </c>
      <c r="N34" s="10">
        <v>2790.19</v>
      </c>
      <c r="O34" s="10">
        <v>1338.39</v>
      </c>
      <c r="P34" s="10">
        <v>1381.84</v>
      </c>
      <c r="Q34" s="10">
        <v>1662.49</v>
      </c>
      <c r="R34" s="10">
        <v>1022.05</v>
      </c>
      <c r="S34" s="10">
        <v>977.24</v>
      </c>
      <c r="T34" s="10">
        <v>914.78</v>
      </c>
      <c r="U34" s="10">
        <v>1411.72</v>
      </c>
      <c r="V34" s="10">
        <v>1089.3800000000001</v>
      </c>
      <c r="W34" s="10">
        <v>1542.71</v>
      </c>
      <c r="X34" s="10">
        <v>992.4</v>
      </c>
      <c r="Y34" s="10">
        <v>236.31</v>
      </c>
      <c r="Z34" s="10">
        <v>1788.43</v>
      </c>
      <c r="AA34" s="10">
        <v>1323.41</v>
      </c>
      <c r="AB34" s="10">
        <v>1281.55</v>
      </c>
      <c r="AC34" s="10">
        <v>1189.97</v>
      </c>
      <c r="AD34" s="10">
        <v>1123.48</v>
      </c>
      <c r="AE34" s="10">
        <v>1223.9000000000001</v>
      </c>
      <c r="AF34" s="10">
        <v>1144.94</v>
      </c>
      <c r="AG34" s="10">
        <v>34915.550000000003</v>
      </c>
    </row>
    <row r="35" spans="2:33" x14ac:dyDescent="0.25">
      <c r="B35" s="9" t="s">
        <v>367</v>
      </c>
      <c r="C35" s="10">
        <v>23864.03</v>
      </c>
      <c r="D35" s="10">
        <v>19917.53</v>
      </c>
      <c r="E35" s="10">
        <v>9249.83</v>
      </c>
      <c r="F35" s="10">
        <v>22107.89</v>
      </c>
      <c r="G35" s="10">
        <v>23734.94</v>
      </c>
      <c r="H35" s="10">
        <v>24145.82</v>
      </c>
      <c r="I35" s="10">
        <v>25477.439999999999</v>
      </c>
      <c r="J35" s="10">
        <v>27955.57</v>
      </c>
      <c r="K35" s="10">
        <v>29085.18</v>
      </c>
      <c r="L35" s="10">
        <v>29157.13</v>
      </c>
      <c r="M35" s="10">
        <v>29394.91</v>
      </c>
      <c r="N35" s="10">
        <v>61074.55</v>
      </c>
      <c r="O35" s="10">
        <v>34195.89</v>
      </c>
      <c r="P35" s="10">
        <v>49152.56</v>
      </c>
      <c r="Q35" s="10">
        <v>-6372.84</v>
      </c>
      <c r="R35" s="10">
        <v>31297.09</v>
      </c>
      <c r="S35" s="10">
        <v>8636.06</v>
      </c>
      <c r="T35" s="10">
        <v>35024.699999999997</v>
      </c>
      <c r="U35" s="10">
        <v>42634.26</v>
      </c>
      <c r="V35" s="10">
        <v>31135.42</v>
      </c>
      <c r="W35" s="10">
        <v>33656.61</v>
      </c>
      <c r="X35" s="10">
        <v>55782.66</v>
      </c>
      <c r="Y35" s="10">
        <v>11656.48</v>
      </c>
      <c r="Z35" s="10">
        <v>39922.25</v>
      </c>
      <c r="AA35" s="10">
        <v>31016.38</v>
      </c>
      <c r="AB35" s="10">
        <v>17596.25</v>
      </c>
      <c r="AC35" s="10">
        <v>18944.84</v>
      </c>
      <c r="AD35" s="10">
        <v>29438.27</v>
      </c>
      <c r="AE35" s="10">
        <v>20864.73</v>
      </c>
      <c r="AF35" s="10">
        <v>32178.959999999999</v>
      </c>
      <c r="AG35" s="10">
        <v>841925.39</v>
      </c>
    </row>
    <row r="36" spans="2:33" x14ac:dyDescent="0.25">
      <c r="B36" s="9" t="s">
        <v>368</v>
      </c>
      <c r="C36" s="10">
        <v>-10752.73</v>
      </c>
      <c r="D36" s="10">
        <v>-1627.52</v>
      </c>
      <c r="E36" s="10">
        <v>2560.1999999999898</v>
      </c>
      <c r="F36" s="10">
        <v>641.47999999999604</v>
      </c>
      <c r="G36" s="10">
        <v>12986.92</v>
      </c>
      <c r="H36" s="10">
        <v>8355.5300000000007</v>
      </c>
      <c r="I36" s="10">
        <v>-4313.7299999999996</v>
      </c>
      <c r="J36" s="10">
        <v>-11430.58</v>
      </c>
      <c r="K36" s="10">
        <v>265.61000000000399</v>
      </c>
      <c r="L36" s="10">
        <v>1100.1599999999901</v>
      </c>
      <c r="M36" s="10">
        <v>-2368.27</v>
      </c>
      <c r="N36" s="10">
        <v>-76950.149999999994</v>
      </c>
      <c r="O36" s="10">
        <v>-33194.33</v>
      </c>
      <c r="P36" s="10">
        <v>-31237.22</v>
      </c>
      <c r="Q36" s="10">
        <v>26741.31</v>
      </c>
      <c r="R36" s="10">
        <v>-10708.34</v>
      </c>
      <c r="S36" s="10">
        <v>21593.84</v>
      </c>
      <c r="T36" s="10">
        <v>-8824.7299999999905</v>
      </c>
      <c r="U36" s="10">
        <v>-19968.900000000001</v>
      </c>
      <c r="V36" s="10">
        <v>-11852.93</v>
      </c>
      <c r="W36" s="10">
        <v>-1942.59</v>
      </c>
      <c r="X36" s="10">
        <v>-22490.45</v>
      </c>
      <c r="Y36" s="10">
        <v>16766.57</v>
      </c>
      <c r="Z36" s="10">
        <v>-9445.1700000000092</v>
      </c>
      <c r="AA36" s="10">
        <v>-19786.63</v>
      </c>
      <c r="AB36" s="10">
        <v>6945.52</v>
      </c>
      <c r="AC36" s="10">
        <v>9511.19</v>
      </c>
      <c r="AD36" s="10">
        <v>6859.99</v>
      </c>
      <c r="AE36" s="10">
        <v>31277.81</v>
      </c>
      <c r="AF36" s="10">
        <v>15915.44</v>
      </c>
      <c r="AG36" s="10">
        <v>-115372.7</v>
      </c>
    </row>
    <row r="37" spans="2:33" x14ac:dyDescent="0.25">
      <c r="B37" s="9" t="s">
        <v>84</v>
      </c>
    </row>
    <row r="38" spans="2:33" x14ac:dyDescent="0.25">
      <c r="B38" s="9" t="s">
        <v>182</v>
      </c>
      <c r="N38" s="10">
        <v>35.130000000000003</v>
      </c>
      <c r="AG38" s="10">
        <v>35.130000000000003</v>
      </c>
    </row>
    <row r="39" spans="2:33" x14ac:dyDescent="0.25">
      <c r="B39" s="9" t="s">
        <v>369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35.130000000000003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35.130000000000003</v>
      </c>
    </row>
    <row r="40" spans="2:33" x14ac:dyDescent="0.25">
      <c r="B40" s="9" t="s">
        <v>85</v>
      </c>
    </row>
    <row r="41" spans="2:33" x14ac:dyDescent="0.25">
      <c r="B41" s="9" t="s">
        <v>187</v>
      </c>
      <c r="O41" s="10">
        <v>275</v>
      </c>
      <c r="Y41" s="10">
        <v>309.18</v>
      </c>
      <c r="AA41" s="10">
        <v>-733.69</v>
      </c>
      <c r="AG41" s="10">
        <v>-149.51</v>
      </c>
    </row>
    <row r="42" spans="2:33" x14ac:dyDescent="0.25">
      <c r="B42" s="9" t="s">
        <v>370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275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309.18</v>
      </c>
      <c r="Z42" s="10">
        <v>0</v>
      </c>
      <c r="AA42" s="10">
        <v>-733.69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-149.51</v>
      </c>
    </row>
    <row r="43" spans="2:33" x14ac:dyDescent="0.25">
      <c r="B43" s="9" t="s">
        <v>371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35.130000000000003</v>
      </c>
      <c r="O43" s="10">
        <v>-275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-309.18</v>
      </c>
      <c r="Z43" s="10">
        <v>0</v>
      </c>
      <c r="AA43" s="10">
        <v>733.69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184.64</v>
      </c>
    </row>
    <row r="44" spans="2:33" x14ac:dyDescent="0.25">
      <c r="B44" s="9" t="s">
        <v>290</v>
      </c>
      <c r="C44" s="10">
        <v>-10752.73</v>
      </c>
      <c r="D44" s="10">
        <v>-1627.52</v>
      </c>
      <c r="E44" s="10">
        <v>2560.1999999999898</v>
      </c>
      <c r="F44" s="10">
        <v>641.47999999999604</v>
      </c>
      <c r="G44" s="10">
        <v>12986.92</v>
      </c>
      <c r="H44" s="10">
        <v>8355.5300000000007</v>
      </c>
      <c r="I44" s="10">
        <v>-4313.7299999999996</v>
      </c>
      <c r="J44" s="10">
        <v>-11430.58</v>
      </c>
      <c r="K44" s="10">
        <v>265.61000000000399</v>
      </c>
      <c r="L44" s="10">
        <v>1100.1599999999901</v>
      </c>
      <c r="M44" s="10">
        <v>-2368.27</v>
      </c>
      <c r="N44" s="10">
        <v>-76915.02</v>
      </c>
      <c r="O44" s="10">
        <v>-33469.33</v>
      </c>
      <c r="P44" s="10">
        <v>-31237.22</v>
      </c>
      <c r="Q44" s="10">
        <v>26741.31</v>
      </c>
      <c r="R44" s="10">
        <v>-10708.34</v>
      </c>
      <c r="S44" s="10">
        <v>21593.84</v>
      </c>
      <c r="T44" s="10">
        <v>-8824.7299999999905</v>
      </c>
      <c r="U44" s="10">
        <v>-19968.900000000001</v>
      </c>
      <c r="V44" s="10">
        <v>-11852.93</v>
      </c>
      <c r="W44" s="10">
        <v>-1942.59</v>
      </c>
      <c r="X44" s="10">
        <v>-22490.45</v>
      </c>
      <c r="Y44" s="10">
        <v>16457.39</v>
      </c>
      <c r="Z44" s="10">
        <v>-9445.1700000000092</v>
      </c>
      <c r="AA44" s="10">
        <v>-19052.939999999999</v>
      </c>
      <c r="AB44" s="10">
        <v>6945.52</v>
      </c>
      <c r="AC44" s="10">
        <v>9511.19</v>
      </c>
      <c r="AD44" s="10">
        <v>6859.99</v>
      </c>
      <c r="AE44" s="10">
        <v>31277.81</v>
      </c>
      <c r="AF44" s="10">
        <v>15915.44</v>
      </c>
      <c r="AG44" s="10">
        <v>-115188.06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0B7BF"/>
  </sheetPr>
  <dimension ref="B3:AG48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8.7109375" defaultRowHeight="15" x14ac:dyDescent="0.25"/>
  <cols>
    <col min="2" max="2" width="38" customWidth="1"/>
    <col min="3" max="33" width="11" customWidth="1"/>
  </cols>
  <sheetData>
    <row r="3" spans="2:33" x14ac:dyDescent="0.25">
      <c r="B3" s="8"/>
      <c r="C3" t="s">
        <v>330</v>
      </c>
      <c r="D3" t="s">
        <v>331</v>
      </c>
      <c r="E3" t="s">
        <v>332</v>
      </c>
      <c r="F3" t="s">
        <v>333</v>
      </c>
      <c r="G3" t="s">
        <v>334</v>
      </c>
      <c r="H3" t="s">
        <v>335</v>
      </c>
      <c r="I3" t="s">
        <v>336</v>
      </c>
      <c r="J3" t="s">
        <v>337</v>
      </c>
      <c r="K3" t="s">
        <v>338</v>
      </c>
      <c r="L3" t="s">
        <v>339</v>
      </c>
      <c r="M3" t="s">
        <v>340</v>
      </c>
      <c r="N3" t="s">
        <v>341</v>
      </c>
      <c r="O3" t="s">
        <v>342</v>
      </c>
      <c r="P3" t="s">
        <v>343</v>
      </c>
      <c r="Q3" t="s">
        <v>344</v>
      </c>
      <c r="R3" t="s">
        <v>345</v>
      </c>
      <c r="S3" t="s">
        <v>346</v>
      </c>
      <c r="T3" t="s">
        <v>347</v>
      </c>
      <c r="U3" t="s">
        <v>348</v>
      </c>
      <c r="V3" t="s">
        <v>349</v>
      </c>
      <c r="W3" t="s">
        <v>350</v>
      </c>
      <c r="X3" t="s">
        <v>351</v>
      </c>
      <c r="Y3" t="s">
        <v>352</v>
      </c>
      <c r="Z3" t="s">
        <v>353</v>
      </c>
      <c r="AA3" t="s">
        <v>354</v>
      </c>
      <c r="AB3" t="s">
        <v>355</v>
      </c>
      <c r="AC3" t="s">
        <v>356</v>
      </c>
      <c r="AD3" t="s">
        <v>357</v>
      </c>
      <c r="AE3" t="s">
        <v>358</v>
      </c>
      <c r="AF3" t="s">
        <v>359</v>
      </c>
      <c r="AG3" t="s">
        <v>360</v>
      </c>
    </row>
    <row r="4" spans="2:33" x14ac:dyDescent="0.25">
      <c r="B4" s="9" t="s">
        <v>361</v>
      </c>
    </row>
    <row r="5" spans="2:33" x14ac:dyDescent="0.25">
      <c r="B5" s="9" t="s">
        <v>139</v>
      </c>
      <c r="C5" s="10">
        <v>2240</v>
      </c>
      <c r="D5" s="10">
        <v>3237</v>
      </c>
      <c r="E5" s="10">
        <v>4836</v>
      </c>
      <c r="F5" s="10">
        <v>4181.16</v>
      </c>
      <c r="G5" s="10">
        <v>4491</v>
      </c>
      <c r="H5" s="10">
        <v>4842</v>
      </c>
      <c r="I5" s="10">
        <v>3321</v>
      </c>
      <c r="J5" s="10">
        <v>4433</v>
      </c>
      <c r="K5" s="10">
        <v>4359</v>
      </c>
      <c r="L5" s="10">
        <v>4576</v>
      </c>
      <c r="M5" s="10">
        <v>3677</v>
      </c>
      <c r="N5" s="10">
        <v>5491</v>
      </c>
      <c r="O5" s="10">
        <v>2656</v>
      </c>
      <c r="P5" s="10">
        <v>3543</v>
      </c>
      <c r="Q5" s="10">
        <v>2578</v>
      </c>
      <c r="R5" s="10">
        <v>3899</v>
      </c>
      <c r="S5" s="10">
        <v>4482</v>
      </c>
      <c r="T5" s="10">
        <v>4188</v>
      </c>
      <c r="U5" s="10">
        <v>4214</v>
      </c>
      <c r="V5" s="10">
        <v>2831</v>
      </c>
      <c r="W5" s="10">
        <v>3804</v>
      </c>
      <c r="X5" s="10">
        <v>3088</v>
      </c>
      <c r="Y5" s="10">
        <v>3889</v>
      </c>
      <c r="Z5" s="10">
        <v>3211</v>
      </c>
      <c r="AA5" s="10">
        <v>2839</v>
      </c>
      <c r="AB5" s="10">
        <v>3511</v>
      </c>
      <c r="AC5" s="10">
        <v>2787</v>
      </c>
      <c r="AD5" s="10">
        <v>2820</v>
      </c>
      <c r="AE5" s="10">
        <v>3485</v>
      </c>
      <c r="AF5" s="10">
        <v>4146</v>
      </c>
      <c r="AG5" s="10">
        <v>111655.16</v>
      </c>
    </row>
    <row r="6" spans="2:33" x14ac:dyDescent="0.25">
      <c r="B6" s="9" t="s">
        <v>141</v>
      </c>
      <c r="C6" s="10">
        <v>66006</v>
      </c>
      <c r="D6" s="10">
        <v>87214</v>
      </c>
      <c r="E6" s="10">
        <v>98825</v>
      </c>
      <c r="F6" s="10">
        <v>97192</v>
      </c>
      <c r="G6" s="10">
        <v>113766</v>
      </c>
      <c r="H6" s="10">
        <v>111925</v>
      </c>
      <c r="I6" s="10">
        <v>100969</v>
      </c>
      <c r="J6" s="10">
        <v>122452</v>
      </c>
      <c r="K6" s="10">
        <v>114210</v>
      </c>
      <c r="L6" s="10">
        <v>120147</v>
      </c>
      <c r="M6" s="10">
        <v>117049</v>
      </c>
      <c r="N6" s="10">
        <v>132656</v>
      </c>
      <c r="O6" s="10">
        <v>79182</v>
      </c>
      <c r="P6" s="10">
        <v>93143</v>
      </c>
      <c r="Q6" s="10">
        <v>98836</v>
      </c>
      <c r="R6" s="10">
        <v>120257</v>
      </c>
      <c r="S6" s="10">
        <v>162206</v>
      </c>
      <c r="T6" s="10">
        <v>147068</v>
      </c>
      <c r="U6" s="10">
        <v>134749</v>
      </c>
      <c r="V6" s="10">
        <v>140256</v>
      </c>
      <c r="W6" s="10">
        <v>131072</v>
      </c>
      <c r="X6" s="10">
        <v>143356</v>
      </c>
      <c r="Y6" s="10">
        <v>118203</v>
      </c>
      <c r="Z6" s="10">
        <v>125011</v>
      </c>
      <c r="AA6" s="10">
        <v>87869</v>
      </c>
      <c r="AB6" s="10">
        <v>97697</v>
      </c>
      <c r="AC6" s="10">
        <v>106491</v>
      </c>
      <c r="AD6" s="10">
        <v>106727</v>
      </c>
      <c r="AE6" s="10">
        <v>124464</v>
      </c>
      <c r="AF6" s="10">
        <v>111813</v>
      </c>
      <c r="AG6" s="10">
        <v>3410811</v>
      </c>
    </row>
    <row r="7" spans="2:33" x14ac:dyDescent="0.25">
      <c r="B7" s="9" t="s">
        <v>142</v>
      </c>
      <c r="C7" s="10">
        <v>26355</v>
      </c>
      <c r="D7" s="10">
        <v>25995</v>
      </c>
      <c r="E7" s="10">
        <v>27095</v>
      </c>
      <c r="F7" s="10">
        <v>26800</v>
      </c>
      <c r="G7" s="10">
        <v>28690</v>
      </c>
      <c r="H7" s="10">
        <v>27700</v>
      </c>
      <c r="I7" s="10">
        <v>27880</v>
      </c>
      <c r="J7" s="10">
        <v>27720</v>
      </c>
      <c r="K7" s="10">
        <v>28620</v>
      </c>
      <c r="L7" s="10">
        <v>29835</v>
      </c>
      <c r="M7" s="10">
        <v>30555</v>
      </c>
      <c r="N7" s="10">
        <v>30150</v>
      </c>
      <c r="O7" s="10">
        <v>29675</v>
      </c>
      <c r="P7" s="10">
        <v>29655</v>
      </c>
      <c r="Q7" s="10">
        <v>29719</v>
      </c>
      <c r="R7" s="10">
        <v>30614</v>
      </c>
      <c r="S7" s="10">
        <v>30294</v>
      </c>
      <c r="T7" s="10">
        <v>30129</v>
      </c>
      <c r="U7" s="10">
        <v>29777</v>
      </c>
      <c r="V7" s="10">
        <v>29194</v>
      </c>
      <c r="W7" s="10">
        <v>29733</v>
      </c>
      <c r="X7" s="10">
        <v>29579</v>
      </c>
      <c r="Y7" s="10">
        <v>30063</v>
      </c>
      <c r="Z7" s="10">
        <v>28301</v>
      </c>
      <c r="AA7" s="10">
        <v>28807</v>
      </c>
      <c r="AB7" s="10">
        <v>29302</v>
      </c>
      <c r="AC7" s="10">
        <v>30369</v>
      </c>
      <c r="AD7" s="10">
        <v>30243</v>
      </c>
      <c r="AE7" s="10">
        <v>29407</v>
      </c>
      <c r="AF7" s="10">
        <v>28841</v>
      </c>
      <c r="AG7" s="10">
        <v>871097</v>
      </c>
    </row>
    <row r="8" spans="2:33" x14ac:dyDescent="0.25">
      <c r="B8" s="9" t="s">
        <v>143</v>
      </c>
      <c r="C8" s="10">
        <v>1049</v>
      </c>
      <c r="D8" s="10">
        <v>1162</v>
      </c>
      <c r="E8" s="10">
        <v>2205</v>
      </c>
      <c r="F8" s="10">
        <v>2408</v>
      </c>
      <c r="G8" s="10">
        <v>2835</v>
      </c>
      <c r="H8" s="10">
        <v>3479</v>
      </c>
      <c r="I8" s="10">
        <v>1867</v>
      </c>
      <c r="J8" s="10">
        <v>4260</v>
      </c>
      <c r="K8" s="10">
        <v>2275</v>
      </c>
      <c r="L8" s="10">
        <v>2214</v>
      </c>
      <c r="M8" s="10">
        <v>2486</v>
      </c>
      <c r="N8" s="10">
        <v>-57128</v>
      </c>
      <c r="O8" s="10">
        <v>1678</v>
      </c>
      <c r="P8" s="10">
        <v>1111</v>
      </c>
      <c r="Q8" s="10">
        <v>2326</v>
      </c>
      <c r="R8" s="10">
        <v>2084</v>
      </c>
      <c r="S8" s="10">
        <v>2765</v>
      </c>
      <c r="T8" s="10">
        <v>4787</v>
      </c>
      <c r="U8" s="10">
        <v>2471</v>
      </c>
      <c r="V8" s="10">
        <v>2143</v>
      </c>
      <c r="W8" s="10">
        <v>2303</v>
      </c>
      <c r="X8" s="10">
        <v>1872</v>
      </c>
      <c r="Y8" s="10">
        <v>2981</v>
      </c>
      <c r="Z8" s="10">
        <v>2652</v>
      </c>
      <c r="AA8" s="10">
        <v>2258</v>
      </c>
      <c r="AB8" s="10">
        <v>2020</v>
      </c>
      <c r="AC8" s="10">
        <v>2021</v>
      </c>
      <c r="AD8" s="10">
        <v>2532</v>
      </c>
      <c r="AE8" s="10">
        <v>2327</v>
      </c>
      <c r="AF8" s="10">
        <v>2504</v>
      </c>
      <c r="AG8" s="10">
        <v>11947</v>
      </c>
    </row>
    <row r="9" spans="2:33" x14ac:dyDescent="0.25">
      <c r="B9" s="9" t="s">
        <v>144</v>
      </c>
      <c r="C9" s="10">
        <v>-298</v>
      </c>
      <c r="D9" s="10">
        <v>-189.47</v>
      </c>
      <c r="E9" s="10">
        <v>-204</v>
      </c>
      <c r="F9" s="10">
        <v>-581.12</v>
      </c>
      <c r="G9" s="10">
        <v>-130</v>
      </c>
      <c r="H9" s="10">
        <v>-144.34</v>
      </c>
      <c r="I9" s="10">
        <v>-396.8</v>
      </c>
      <c r="J9" s="10">
        <v>-442.8</v>
      </c>
      <c r="K9" s="10">
        <v>-500.16</v>
      </c>
      <c r="L9" s="10">
        <v>-90</v>
      </c>
      <c r="M9" s="10">
        <v>-569.37</v>
      </c>
      <c r="N9" s="10">
        <v>-296.75</v>
      </c>
      <c r="O9" s="10">
        <v>-445.89</v>
      </c>
      <c r="P9" s="10">
        <v>-348.09</v>
      </c>
      <c r="Q9" s="10">
        <v>-99</v>
      </c>
      <c r="R9" s="10">
        <v>-411</v>
      </c>
      <c r="S9" s="10">
        <v>-148</v>
      </c>
      <c r="T9" s="10">
        <v>-504</v>
      </c>
      <c r="U9" s="10">
        <v>-582.54999999999995</v>
      </c>
      <c r="V9" s="10">
        <v>-99</v>
      </c>
      <c r="W9" s="10">
        <v>-50</v>
      </c>
      <c r="X9" s="10">
        <v>0</v>
      </c>
      <c r="Y9" s="10">
        <v>-104</v>
      </c>
      <c r="Z9" s="10">
        <v>-223</v>
      </c>
      <c r="AA9" s="10">
        <v>-222</v>
      </c>
      <c r="AB9" s="10">
        <v>-80</v>
      </c>
      <c r="AC9" s="10">
        <v>-139</v>
      </c>
      <c r="AD9" s="10">
        <v>-94</v>
      </c>
      <c r="AE9" s="10">
        <v>-174.3</v>
      </c>
      <c r="AF9" s="10">
        <v>-178</v>
      </c>
      <c r="AG9" s="10">
        <v>-7744.64</v>
      </c>
    </row>
    <row r="10" spans="2:33" x14ac:dyDescent="0.25">
      <c r="B10" s="9" t="s">
        <v>145</v>
      </c>
      <c r="C10" s="10">
        <v>-27533.4</v>
      </c>
      <c r="D10" s="10">
        <v>-30887.72</v>
      </c>
      <c r="E10" s="10">
        <v>-36958.35</v>
      </c>
      <c r="F10" s="10">
        <v>-32550.5</v>
      </c>
      <c r="G10" s="10">
        <v>-37883.769999999997</v>
      </c>
      <c r="H10" s="10">
        <v>-33421.300000000003</v>
      </c>
      <c r="I10" s="10">
        <v>-33925.4</v>
      </c>
      <c r="J10" s="10">
        <v>-38240.050000000003</v>
      </c>
      <c r="K10" s="10">
        <v>-33765.07</v>
      </c>
      <c r="L10" s="10">
        <v>-39940.949999999997</v>
      </c>
      <c r="M10" s="10">
        <v>-36928.050000000003</v>
      </c>
      <c r="N10" s="10">
        <v>-44645.55</v>
      </c>
      <c r="O10" s="10">
        <v>-33752.080000000002</v>
      </c>
      <c r="P10" s="10">
        <v>-33966.53</v>
      </c>
      <c r="Q10" s="10">
        <v>-34054.57</v>
      </c>
      <c r="R10" s="10">
        <v>-42086.85</v>
      </c>
      <c r="S10" s="10">
        <v>-43934.68</v>
      </c>
      <c r="T10" s="10">
        <v>-39822.120000000003</v>
      </c>
      <c r="U10" s="10">
        <v>-41117.129999999997</v>
      </c>
      <c r="V10" s="10">
        <v>-44591</v>
      </c>
      <c r="W10" s="10">
        <v>-39815.919999999998</v>
      </c>
      <c r="X10" s="10">
        <v>-44840.62</v>
      </c>
      <c r="Y10" s="10">
        <v>-37352.019999999997</v>
      </c>
      <c r="Z10" s="10">
        <v>-39988.949999999997</v>
      </c>
      <c r="AA10" s="10">
        <v>-34978.03</v>
      </c>
      <c r="AB10" s="10">
        <v>-35773.57</v>
      </c>
      <c r="AC10" s="10">
        <v>-40408.269999999997</v>
      </c>
      <c r="AD10" s="10">
        <v>-40293.68</v>
      </c>
      <c r="AE10" s="10">
        <v>-37485.230000000003</v>
      </c>
      <c r="AF10" s="10">
        <v>-33362.97</v>
      </c>
      <c r="AG10" s="10">
        <v>-1124304.33</v>
      </c>
    </row>
    <row r="11" spans="2:33" x14ac:dyDescent="0.25">
      <c r="B11" s="9" t="s">
        <v>362</v>
      </c>
      <c r="C11" s="10">
        <v>67818.600000000006</v>
      </c>
      <c r="D11" s="10">
        <v>86530.81</v>
      </c>
      <c r="E11" s="10">
        <v>95798.65</v>
      </c>
      <c r="F11" s="10">
        <v>97449.54</v>
      </c>
      <c r="G11" s="10">
        <v>111768.23</v>
      </c>
      <c r="H11" s="10">
        <v>114380.36</v>
      </c>
      <c r="I11" s="10">
        <v>99714.8</v>
      </c>
      <c r="J11" s="10">
        <v>120182.15</v>
      </c>
      <c r="K11" s="10">
        <v>115198.77</v>
      </c>
      <c r="L11" s="10">
        <v>116741.05</v>
      </c>
      <c r="M11" s="10">
        <v>116269.58</v>
      </c>
      <c r="N11" s="10">
        <v>66226.7</v>
      </c>
      <c r="O11" s="10">
        <v>78993.03</v>
      </c>
      <c r="P11" s="10">
        <v>93137.38</v>
      </c>
      <c r="Q11" s="10">
        <v>99305.43</v>
      </c>
      <c r="R11" s="10">
        <v>114356.15</v>
      </c>
      <c r="S11" s="10">
        <v>155664.32000000001</v>
      </c>
      <c r="T11" s="10">
        <v>145845.88</v>
      </c>
      <c r="U11" s="10">
        <v>129511.32</v>
      </c>
      <c r="V11" s="10">
        <v>129734</v>
      </c>
      <c r="W11" s="10">
        <v>127046.08</v>
      </c>
      <c r="X11" s="10">
        <v>133054.38</v>
      </c>
      <c r="Y11" s="10">
        <v>117679.98</v>
      </c>
      <c r="Z11" s="10">
        <v>118963.05</v>
      </c>
      <c r="AA11" s="10">
        <v>86572.97</v>
      </c>
      <c r="AB11" s="10">
        <v>96676.43</v>
      </c>
      <c r="AC11" s="10">
        <v>101120.73</v>
      </c>
      <c r="AD11" s="10">
        <v>101934.32</v>
      </c>
      <c r="AE11" s="10">
        <v>122023.47</v>
      </c>
      <c r="AF11" s="10">
        <v>113763.03</v>
      </c>
      <c r="AG11" s="10">
        <v>3273461.19</v>
      </c>
    </row>
    <row r="12" spans="2:33" x14ac:dyDescent="0.25">
      <c r="B12" s="9" t="s">
        <v>363</v>
      </c>
    </row>
    <row r="13" spans="2:33" x14ac:dyDescent="0.25">
      <c r="B13" s="9" t="s">
        <v>147</v>
      </c>
      <c r="C13" s="10">
        <v>-378.15</v>
      </c>
      <c r="D13" s="10">
        <v>1862.61</v>
      </c>
      <c r="N13" s="10">
        <v>58113.279999999999</v>
      </c>
      <c r="O13" s="10">
        <v>1361.68</v>
      </c>
      <c r="P13" s="10">
        <v>2874.26</v>
      </c>
      <c r="Q13" s="10">
        <v>2688.44</v>
      </c>
      <c r="R13" s="10">
        <v>2683.67</v>
      </c>
      <c r="S13" s="10">
        <v>2469.23</v>
      </c>
      <c r="T13" s="10">
        <v>2428.16</v>
      </c>
      <c r="U13" s="10">
        <v>2854.49</v>
      </c>
      <c r="V13" s="10">
        <v>2523.59</v>
      </c>
      <c r="W13" s="10">
        <v>2220.37</v>
      </c>
      <c r="X13" s="10">
        <v>5756.71</v>
      </c>
      <c r="Y13" s="10">
        <v>1751.05</v>
      </c>
      <c r="Z13" s="10">
        <v>4333.9799999999996</v>
      </c>
      <c r="AB13" s="10">
        <v>816.74</v>
      </c>
      <c r="AC13" s="10">
        <v>816.74</v>
      </c>
      <c r="AG13" s="10">
        <v>95176.85</v>
      </c>
    </row>
    <row r="14" spans="2:33" x14ac:dyDescent="0.25">
      <c r="B14" s="9" t="s">
        <v>150</v>
      </c>
      <c r="C14" s="10">
        <v>32302.83</v>
      </c>
      <c r="D14" s="10">
        <v>32197.57</v>
      </c>
      <c r="E14" s="10">
        <v>50801.84</v>
      </c>
      <c r="F14" s="10">
        <v>33453.22</v>
      </c>
      <c r="G14" s="10">
        <v>34095.26</v>
      </c>
      <c r="H14" s="10">
        <v>35142.76</v>
      </c>
      <c r="I14" s="10">
        <v>33122.99</v>
      </c>
      <c r="J14" s="10">
        <v>51721.22</v>
      </c>
      <c r="K14" s="10">
        <v>33787.379999999997</v>
      </c>
      <c r="L14" s="10">
        <v>36586.480000000003</v>
      </c>
      <c r="M14" s="10">
        <v>39290.82</v>
      </c>
      <c r="N14" s="10">
        <v>39499.79</v>
      </c>
      <c r="O14" s="10">
        <v>54112.57</v>
      </c>
      <c r="P14" s="10">
        <v>37871.56</v>
      </c>
      <c r="Q14" s="10">
        <v>37426.089999999997</v>
      </c>
      <c r="R14" s="10">
        <v>40028.26</v>
      </c>
      <c r="S14" s="10">
        <v>43045.18</v>
      </c>
      <c r="T14" s="10">
        <v>44015.47</v>
      </c>
      <c r="U14" s="10">
        <v>41502.050000000003</v>
      </c>
      <c r="V14" s="10">
        <v>61141.34</v>
      </c>
      <c r="W14" s="10">
        <v>41847.64</v>
      </c>
      <c r="X14" s="10">
        <v>40694.53</v>
      </c>
      <c r="Y14" s="10">
        <v>39763.360000000001</v>
      </c>
      <c r="Z14" s="10">
        <v>35640.83</v>
      </c>
      <c r="AA14" s="10">
        <v>51476.89</v>
      </c>
      <c r="AB14" s="10">
        <v>35545.29</v>
      </c>
      <c r="AC14" s="10">
        <v>33793.910000000003</v>
      </c>
      <c r="AD14" s="10">
        <v>31726.92</v>
      </c>
      <c r="AE14" s="10">
        <v>36212.18</v>
      </c>
      <c r="AF14" s="10">
        <v>33403.839999999997</v>
      </c>
      <c r="AG14" s="10">
        <v>1191250.07</v>
      </c>
    </row>
    <row r="15" spans="2:33" x14ac:dyDescent="0.25">
      <c r="B15" s="9" t="s">
        <v>151</v>
      </c>
      <c r="C15" s="10">
        <v>750</v>
      </c>
      <c r="D15" s="10">
        <v>750</v>
      </c>
      <c r="E15" s="10">
        <v>750</v>
      </c>
      <c r="F15" s="10">
        <v>750</v>
      </c>
      <c r="G15" s="10">
        <v>750</v>
      </c>
      <c r="H15" s="10">
        <v>750</v>
      </c>
      <c r="I15" s="10">
        <v>750</v>
      </c>
      <c r="J15" s="10">
        <v>775</v>
      </c>
      <c r="K15" s="10">
        <v>775</v>
      </c>
      <c r="L15" s="10">
        <v>775</v>
      </c>
      <c r="M15" s="10">
        <v>775</v>
      </c>
      <c r="N15" s="10">
        <v>775</v>
      </c>
      <c r="O15" s="10">
        <v>775</v>
      </c>
      <c r="P15" s="10">
        <v>775</v>
      </c>
      <c r="Q15" s="10">
        <v>775</v>
      </c>
      <c r="R15" s="10">
        <v>775</v>
      </c>
      <c r="S15" s="10">
        <v>775</v>
      </c>
      <c r="T15" s="10">
        <v>775</v>
      </c>
      <c r="U15" s="10">
        <v>775</v>
      </c>
      <c r="V15" s="10">
        <v>775</v>
      </c>
      <c r="W15" s="10">
        <v>775</v>
      </c>
      <c r="X15" s="10">
        <v>775</v>
      </c>
      <c r="Y15" s="10">
        <v>775</v>
      </c>
      <c r="Z15" s="10">
        <v>775</v>
      </c>
      <c r="AA15" s="10">
        <v>775</v>
      </c>
      <c r="AB15" s="10">
        <v>775</v>
      </c>
      <c r="AC15" s="10">
        <v>775</v>
      </c>
      <c r="AD15" s="10">
        <v>775</v>
      </c>
      <c r="AE15" s="10">
        <v>775</v>
      </c>
      <c r="AF15" s="10">
        <v>775</v>
      </c>
      <c r="AG15" s="10">
        <v>23075</v>
      </c>
    </row>
    <row r="16" spans="2:33" x14ac:dyDescent="0.25">
      <c r="B16" s="9" t="s">
        <v>194</v>
      </c>
      <c r="P16" s="10">
        <v>145.80000000000001</v>
      </c>
      <c r="S16" s="10">
        <v>481.59</v>
      </c>
      <c r="AG16" s="10">
        <v>627.39</v>
      </c>
    </row>
    <row r="17" spans="2:33" x14ac:dyDescent="0.25">
      <c r="B17" s="9" t="s">
        <v>152</v>
      </c>
      <c r="N17" s="10">
        <v>400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G17" s="10">
        <v>400</v>
      </c>
    </row>
    <row r="18" spans="2:33" x14ac:dyDescent="0.25">
      <c r="B18" s="9" t="s">
        <v>154</v>
      </c>
      <c r="N18" s="10">
        <v>35355.31</v>
      </c>
      <c r="O18" s="10">
        <v>1137.02</v>
      </c>
      <c r="P18" s="10">
        <v>847.72</v>
      </c>
      <c r="Q18" s="10">
        <v>651.09</v>
      </c>
      <c r="R18" s="10">
        <v>514.54999999999995</v>
      </c>
      <c r="S18" s="10">
        <v>1103.6099999999999</v>
      </c>
      <c r="T18" s="10">
        <v>981.41</v>
      </c>
      <c r="U18" s="10">
        <v>863.55</v>
      </c>
      <c r="V18" s="10">
        <v>562.48</v>
      </c>
      <c r="W18" s="10">
        <v>865.04</v>
      </c>
      <c r="X18" s="10">
        <v>785.81</v>
      </c>
      <c r="Y18" s="10">
        <v>704.91</v>
      </c>
      <c r="Z18" s="10">
        <v>1565.82</v>
      </c>
      <c r="AG18" s="10">
        <v>45938.32</v>
      </c>
    </row>
    <row r="19" spans="2:33" x14ac:dyDescent="0.25">
      <c r="B19" s="9" t="s">
        <v>155</v>
      </c>
      <c r="C19" s="10">
        <v>5031.7</v>
      </c>
      <c r="D19" s="10">
        <v>4116.6099999999997</v>
      </c>
      <c r="E19" s="10">
        <v>6590.13</v>
      </c>
      <c r="F19" s="10">
        <v>4220.1000000000004</v>
      </c>
      <c r="G19" s="10">
        <v>4354.38</v>
      </c>
      <c r="H19" s="10">
        <v>4430.05</v>
      </c>
      <c r="I19" s="10">
        <v>4031.51</v>
      </c>
      <c r="J19" s="10">
        <v>6318.59</v>
      </c>
      <c r="K19" s="10">
        <v>4165.46</v>
      </c>
      <c r="L19" s="10">
        <v>4535.46</v>
      </c>
      <c r="M19" s="10">
        <v>4731.2</v>
      </c>
      <c r="N19" s="10">
        <v>4943.72</v>
      </c>
      <c r="O19" s="10">
        <v>6878.78</v>
      </c>
      <c r="P19" s="10">
        <v>4721.87</v>
      </c>
      <c r="Q19" s="10">
        <v>4655.04</v>
      </c>
      <c r="R19" s="10">
        <v>4900.62</v>
      </c>
      <c r="S19" s="10">
        <v>5593.76</v>
      </c>
      <c r="T19" s="10">
        <v>5564.1</v>
      </c>
      <c r="U19" s="10">
        <v>5099.3</v>
      </c>
      <c r="V19" s="10">
        <v>7347.99</v>
      </c>
      <c r="W19" s="10">
        <v>5002.37</v>
      </c>
      <c r="X19" s="10">
        <v>4803.13</v>
      </c>
      <c r="Y19" s="10">
        <v>4637.55</v>
      </c>
      <c r="Z19" s="10">
        <v>4168.3900000000003</v>
      </c>
      <c r="AA19" s="10">
        <v>6599.52</v>
      </c>
      <c r="AB19" s="10">
        <v>4492.9799999999996</v>
      </c>
      <c r="AC19" s="10">
        <v>4363.78</v>
      </c>
      <c r="AD19" s="10">
        <v>3971.72</v>
      </c>
      <c r="AE19" s="10">
        <v>4652</v>
      </c>
      <c r="AF19" s="10">
        <v>4198.93</v>
      </c>
      <c r="AG19" s="10">
        <v>149120.74</v>
      </c>
    </row>
    <row r="20" spans="2:33" x14ac:dyDescent="0.25">
      <c r="B20" s="9" t="s">
        <v>364</v>
      </c>
      <c r="C20" s="10">
        <v>37706.379999999997</v>
      </c>
      <c r="D20" s="10">
        <v>38926.79</v>
      </c>
      <c r="E20" s="10">
        <v>58141.97</v>
      </c>
      <c r="F20" s="10">
        <v>38423.32</v>
      </c>
      <c r="G20" s="10">
        <v>39199.64</v>
      </c>
      <c r="H20" s="10">
        <v>40322.81</v>
      </c>
      <c r="I20" s="10">
        <v>37904.5</v>
      </c>
      <c r="J20" s="10">
        <v>58814.81</v>
      </c>
      <c r="K20" s="10">
        <v>38727.839999999997</v>
      </c>
      <c r="L20" s="10">
        <v>41896.94</v>
      </c>
      <c r="M20" s="10">
        <v>44797.02</v>
      </c>
      <c r="N20" s="10">
        <v>139087.1</v>
      </c>
      <c r="O20" s="10">
        <v>64265.05</v>
      </c>
      <c r="P20" s="10">
        <v>47236.21</v>
      </c>
      <c r="Q20" s="10">
        <v>46195.66</v>
      </c>
      <c r="R20" s="10">
        <v>48902.1</v>
      </c>
      <c r="S20" s="10">
        <v>53468.37</v>
      </c>
      <c r="T20" s="10">
        <v>53764.14</v>
      </c>
      <c r="U20" s="10">
        <v>51094.39</v>
      </c>
      <c r="V20" s="10">
        <v>72350.399999999994</v>
      </c>
      <c r="W20" s="10">
        <v>50710.42</v>
      </c>
      <c r="X20" s="10">
        <v>52815.18</v>
      </c>
      <c r="Y20" s="10">
        <v>47631.87</v>
      </c>
      <c r="Z20" s="10">
        <v>46484.02</v>
      </c>
      <c r="AA20" s="10">
        <v>58851.41</v>
      </c>
      <c r="AB20" s="10">
        <v>41630.01</v>
      </c>
      <c r="AC20" s="10">
        <v>39749.43</v>
      </c>
      <c r="AD20" s="10">
        <v>36473.64</v>
      </c>
      <c r="AE20" s="10">
        <v>41639.18</v>
      </c>
      <c r="AF20" s="10">
        <v>38377.769999999997</v>
      </c>
      <c r="AG20" s="10">
        <v>1505588.37</v>
      </c>
    </row>
    <row r="21" spans="2:33" x14ac:dyDescent="0.25">
      <c r="B21" s="9" t="s">
        <v>365</v>
      </c>
      <c r="C21" s="10">
        <v>30112.22</v>
      </c>
      <c r="D21" s="10">
        <v>47604.02</v>
      </c>
      <c r="E21" s="10">
        <v>37656.68</v>
      </c>
      <c r="F21" s="10">
        <v>59026.22</v>
      </c>
      <c r="G21" s="10">
        <v>72568.59</v>
      </c>
      <c r="H21" s="10">
        <v>74057.55</v>
      </c>
      <c r="I21" s="10">
        <v>61810.3</v>
      </c>
      <c r="J21" s="10">
        <v>61367.34</v>
      </c>
      <c r="K21" s="10">
        <v>76470.929999999993</v>
      </c>
      <c r="L21" s="10">
        <v>74844.11</v>
      </c>
      <c r="M21" s="10">
        <v>71472.56</v>
      </c>
      <c r="N21" s="10">
        <v>-72860.399999999994</v>
      </c>
      <c r="O21" s="10">
        <v>14727.98</v>
      </c>
      <c r="P21" s="10">
        <v>45901.17</v>
      </c>
      <c r="Q21" s="10">
        <v>53109.77</v>
      </c>
      <c r="R21" s="10">
        <v>65454.05</v>
      </c>
      <c r="S21" s="10">
        <v>102195.95</v>
      </c>
      <c r="T21" s="10">
        <v>92081.74</v>
      </c>
      <c r="U21" s="10">
        <v>78416.929999999993</v>
      </c>
      <c r="V21" s="10">
        <v>57383.6</v>
      </c>
      <c r="W21" s="10">
        <v>76335.66</v>
      </c>
      <c r="X21" s="10">
        <v>80239.199999999997</v>
      </c>
      <c r="Y21" s="10">
        <v>70048.11</v>
      </c>
      <c r="Z21" s="10">
        <v>72479.03</v>
      </c>
      <c r="AA21" s="10">
        <v>27721.56</v>
      </c>
      <c r="AB21" s="10">
        <v>55046.42</v>
      </c>
      <c r="AC21" s="10">
        <v>61371.3</v>
      </c>
      <c r="AD21" s="10">
        <v>65460.68</v>
      </c>
      <c r="AE21" s="10">
        <v>80384.289999999994</v>
      </c>
      <c r="AF21" s="10">
        <v>75385.259999999995</v>
      </c>
      <c r="AG21" s="10">
        <v>1767872.82</v>
      </c>
    </row>
    <row r="22" spans="2:33" x14ac:dyDescent="0.25">
      <c r="B22" s="9" t="s">
        <v>366</v>
      </c>
    </row>
    <row r="23" spans="2:33" x14ac:dyDescent="0.25">
      <c r="B23" s="9" t="s">
        <v>158</v>
      </c>
      <c r="C23" s="10">
        <v>1409.06</v>
      </c>
      <c r="D23" s="10">
        <v>1792.44</v>
      </c>
      <c r="E23" s="10">
        <v>1675.56</v>
      </c>
      <c r="F23" s="10">
        <v>1328.13</v>
      </c>
      <c r="G23" s="10">
        <v>1464.52</v>
      </c>
      <c r="H23" s="10">
        <v>1356.94</v>
      </c>
      <c r="I23" s="10">
        <v>1381.59</v>
      </c>
      <c r="J23" s="10">
        <v>1695.32</v>
      </c>
      <c r="K23" s="10">
        <v>1291.3499999999999</v>
      </c>
      <c r="L23" s="10">
        <v>1450.71</v>
      </c>
      <c r="M23" s="10">
        <v>1317.34</v>
      </c>
      <c r="N23" s="10">
        <v>1326.23</v>
      </c>
      <c r="O23" s="10">
        <v>2350.54</v>
      </c>
      <c r="P23" s="10">
        <v>1238.45</v>
      </c>
      <c r="Q23" s="10">
        <v>1413.4</v>
      </c>
      <c r="R23" s="10">
        <v>1519.37</v>
      </c>
      <c r="S23" s="10">
        <v>1408.38</v>
      </c>
      <c r="T23" s="10">
        <v>5814.14</v>
      </c>
      <c r="U23" s="10">
        <v>1545.8</v>
      </c>
      <c r="V23" s="10">
        <v>1895.15</v>
      </c>
      <c r="W23" s="10">
        <v>1415.71</v>
      </c>
      <c r="X23" s="10">
        <v>1511.87</v>
      </c>
      <c r="Y23" s="10">
        <v>1376.6</v>
      </c>
      <c r="Z23" s="10">
        <v>1489.57</v>
      </c>
      <c r="AA23" s="10">
        <v>2228.4299999999998</v>
      </c>
      <c r="AB23" s="10">
        <v>1393.72</v>
      </c>
      <c r="AC23" s="10">
        <v>1402.92</v>
      </c>
      <c r="AD23" s="10">
        <v>1519.92</v>
      </c>
      <c r="AE23" s="10">
        <v>1427.36</v>
      </c>
      <c r="AF23" s="10">
        <v>1721.98</v>
      </c>
      <c r="AG23" s="10">
        <v>50162.5</v>
      </c>
    </row>
    <row r="24" spans="2:33" x14ac:dyDescent="0.25">
      <c r="B24" s="9" t="s">
        <v>159</v>
      </c>
      <c r="D24" s="10">
        <v>2100</v>
      </c>
      <c r="N24" s="10">
        <v>4246.47</v>
      </c>
      <c r="O24" s="10">
        <v>2203.46</v>
      </c>
      <c r="P24" s="10">
        <v>142.87</v>
      </c>
      <c r="Q24" s="10">
        <v>199.05</v>
      </c>
      <c r="R24" s="10">
        <v>333.45</v>
      </c>
      <c r="S24" s="10">
        <v>317.61</v>
      </c>
      <c r="T24" s="10">
        <v>284.26</v>
      </c>
      <c r="U24" s="10">
        <v>1806.51</v>
      </c>
      <c r="V24" s="10">
        <v>1337.31</v>
      </c>
      <c r="W24" s="10">
        <v>1335.69</v>
      </c>
      <c r="X24" s="10">
        <v>1259.45</v>
      </c>
      <c r="Y24" s="10">
        <v>1541.36</v>
      </c>
      <c r="Z24" s="10">
        <v>1349.83</v>
      </c>
      <c r="AA24" s="10">
        <v>1013.87</v>
      </c>
      <c r="AB24" s="10">
        <v>1033.78</v>
      </c>
      <c r="AC24" s="10">
        <v>1050.03</v>
      </c>
      <c r="AD24" s="10">
        <v>1048.54</v>
      </c>
      <c r="AE24" s="10">
        <v>1051.8599999999999</v>
      </c>
      <c r="AF24" s="10">
        <v>1049.31</v>
      </c>
      <c r="AG24" s="10">
        <v>24704.71</v>
      </c>
    </row>
    <row r="25" spans="2:33" x14ac:dyDescent="0.25">
      <c r="B25" s="9" t="s">
        <v>161</v>
      </c>
      <c r="G25" s="10">
        <v>3</v>
      </c>
      <c r="H25" s="10">
        <v>1</v>
      </c>
      <c r="J25" s="10">
        <v>4</v>
      </c>
      <c r="K25" s="10">
        <v>3.5</v>
      </c>
      <c r="L25" s="10">
        <v>5</v>
      </c>
      <c r="M25" s="10">
        <v>7</v>
      </c>
      <c r="N25" s="10">
        <v>14.79</v>
      </c>
      <c r="O25" s="10">
        <v>4.5</v>
      </c>
      <c r="P25" s="10">
        <v>8</v>
      </c>
      <c r="Q25" s="10">
        <v>34.5</v>
      </c>
      <c r="R25" s="10">
        <v>6.1</v>
      </c>
      <c r="S25" s="10">
        <v>9</v>
      </c>
      <c r="T25" s="10">
        <v>12.5</v>
      </c>
      <c r="U25" s="10">
        <v>11.5</v>
      </c>
      <c r="V25" s="10">
        <v>12</v>
      </c>
      <c r="W25" s="10">
        <v>12</v>
      </c>
      <c r="X25" s="10">
        <v>15.5</v>
      </c>
      <c r="Y25" s="10">
        <v>14</v>
      </c>
      <c r="Z25" s="10">
        <v>26.5</v>
      </c>
      <c r="AA25" s="10">
        <v>27.5</v>
      </c>
      <c r="AB25" s="10">
        <v>19</v>
      </c>
      <c r="AC25" s="10">
        <v>19</v>
      </c>
      <c r="AD25" s="10">
        <v>19.5</v>
      </c>
      <c r="AE25" s="10">
        <v>12.5</v>
      </c>
      <c r="AF25" s="10">
        <v>28.5</v>
      </c>
      <c r="AG25" s="10">
        <v>330.39</v>
      </c>
    </row>
    <row r="26" spans="2:33" x14ac:dyDescent="0.25">
      <c r="B26" s="9" t="s">
        <v>164</v>
      </c>
      <c r="N26" s="10">
        <v>463.08</v>
      </c>
      <c r="O26" s="10">
        <v>0</v>
      </c>
      <c r="P26" s="10">
        <v>0</v>
      </c>
      <c r="Q26" s="10">
        <v>86.47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G26" s="10">
        <v>549.54999999999995</v>
      </c>
    </row>
    <row r="27" spans="2:33" x14ac:dyDescent="0.25">
      <c r="B27" s="9" t="s">
        <v>195</v>
      </c>
      <c r="C27" s="10">
        <v>-832.01</v>
      </c>
      <c r="D27" s="10">
        <v>2.4900000000000002</v>
      </c>
      <c r="E27" s="10">
        <v>2.4900000000000002</v>
      </c>
      <c r="F27" s="10">
        <v>2.4900000000000002</v>
      </c>
      <c r="G27" s="10">
        <v>2.4900000000000002</v>
      </c>
      <c r="H27" s="10">
        <v>2.4900000000000002</v>
      </c>
      <c r="I27" s="10">
        <v>194.58</v>
      </c>
      <c r="J27" s="10">
        <v>2.4900000000000002</v>
      </c>
      <c r="K27" s="10">
        <v>2.4900000000000002</v>
      </c>
      <c r="L27" s="10">
        <v>175.49</v>
      </c>
      <c r="M27" s="10">
        <v>2.4900000000000002</v>
      </c>
      <c r="N27" s="10">
        <v>21147.72</v>
      </c>
      <c r="O27" s="10">
        <v>2940.8</v>
      </c>
      <c r="P27" s="10">
        <v>847.69</v>
      </c>
      <c r="Q27" s="10">
        <v>1740.92</v>
      </c>
      <c r="R27" s="10">
        <v>2230.84</v>
      </c>
      <c r="S27" s="10">
        <v>1104.4000000000001</v>
      </c>
      <c r="T27" s="10">
        <v>1648.64</v>
      </c>
      <c r="U27" s="10">
        <v>8727.25</v>
      </c>
      <c r="V27" s="10">
        <v>748.99</v>
      </c>
      <c r="W27" s="10">
        <v>2225.63</v>
      </c>
      <c r="X27" s="10">
        <v>2392.2199999999998</v>
      </c>
      <c r="Y27" s="10">
        <v>3070.4</v>
      </c>
      <c r="Z27" s="10">
        <v>5032.3900000000003</v>
      </c>
      <c r="AA27" s="10">
        <v>2.4900000000000002</v>
      </c>
      <c r="AB27" s="10">
        <v>2.4900000000000002</v>
      </c>
      <c r="AC27" s="10">
        <v>2.4900000000000002</v>
      </c>
      <c r="AD27" s="10">
        <v>2.4900000000000002</v>
      </c>
      <c r="AE27" s="10">
        <v>2.4900000000000002</v>
      </c>
      <c r="AF27" s="10">
        <v>80.489999999999995</v>
      </c>
      <c r="AG27" s="10">
        <v>53508.81</v>
      </c>
    </row>
    <row r="28" spans="2:33" x14ac:dyDescent="0.25">
      <c r="B28" s="9" t="s">
        <v>172</v>
      </c>
      <c r="C28" s="10">
        <v>15998.36</v>
      </c>
      <c r="D28" s="10">
        <v>16254.59</v>
      </c>
      <c r="E28" s="10">
        <v>16254.59</v>
      </c>
      <c r="F28" s="10">
        <v>16254.59</v>
      </c>
      <c r="G28" s="10">
        <v>16254.59</v>
      </c>
      <c r="H28" s="10">
        <v>16254.59</v>
      </c>
      <c r="I28" s="10">
        <v>16254.59</v>
      </c>
      <c r="J28" s="10">
        <v>2442.3000000000002</v>
      </c>
      <c r="K28" s="10">
        <v>16254.59</v>
      </c>
      <c r="L28" s="10">
        <v>16254.59</v>
      </c>
      <c r="M28" s="10">
        <v>16254.59</v>
      </c>
      <c r="N28" s="10">
        <v>16254.59</v>
      </c>
      <c r="O28" s="10">
        <v>16254.59</v>
      </c>
      <c r="P28" s="10">
        <v>16518.73</v>
      </c>
      <c r="Q28" s="10">
        <v>16518.73</v>
      </c>
      <c r="R28" s="10">
        <v>16518.73</v>
      </c>
      <c r="S28" s="10">
        <v>16518.73</v>
      </c>
      <c r="T28" s="10">
        <v>16518.73</v>
      </c>
      <c r="U28" s="10">
        <v>16518.73</v>
      </c>
      <c r="V28" s="10">
        <v>6704.36</v>
      </c>
      <c r="W28" s="10">
        <v>16518.73</v>
      </c>
      <c r="X28" s="10">
        <v>16518.73</v>
      </c>
      <c r="Y28" s="10">
        <v>16518.73</v>
      </c>
      <c r="Z28" s="10">
        <v>16518.73</v>
      </c>
      <c r="AA28" s="10">
        <v>16518.73</v>
      </c>
      <c r="AB28" s="10">
        <v>16791.14</v>
      </c>
      <c r="AC28" s="10">
        <v>16791.14</v>
      </c>
      <c r="AD28" s="10">
        <v>16791.14</v>
      </c>
      <c r="AE28" s="10">
        <v>16791.14</v>
      </c>
      <c r="AG28" s="10">
        <v>452816.1</v>
      </c>
    </row>
    <row r="29" spans="2:33" x14ac:dyDescent="0.25">
      <c r="B29" s="9" t="s">
        <v>173</v>
      </c>
      <c r="H29" s="10">
        <v>3749</v>
      </c>
      <c r="M29" s="10">
        <v>842.5</v>
      </c>
      <c r="N29" s="10">
        <v>3836.54</v>
      </c>
      <c r="O29" s="10">
        <v>0</v>
      </c>
      <c r="P29" s="10">
        <v>0</v>
      </c>
      <c r="Q29" s="10">
        <v>0</v>
      </c>
      <c r="R29" s="10">
        <v>1720</v>
      </c>
      <c r="S29" s="10">
        <v>0</v>
      </c>
      <c r="T29" s="10">
        <v>0</v>
      </c>
      <c r="U29" s="10">
        <v>0</v>
      </c>
      <c r="V29" s="10">
        <v>509.17</v>
      </c>
      <c r="W29" s="10">
        <v>7043.28</v>
      </c>
      <c r="X29" s="10">
        <v>0</v>
      </c>
      <c r="Y29" s="10">
        <v>2839.77</v>
      </c>
      <c r="Z29" s="10">
        <v>624.84</v>
      </c>
      <c r="AA29" s="10">
        <v>624.84</v>
      </c>
      <c r="AD29" s="10">
        <v>1000</v>
      </c>
      <c r="AE29" s="10">
        <v>1200</v>
      </c>
      <c r="AF29" s="10">
        <v>2700</v>
      </c>
      <c r="AG29" s="10">
        <v>26689.94</v>
      </c>
    </row>
    <row r="30" spans="2:33" x14ac:dyDescent="0.25">
      <c r="B30" s="9" t="s">
        <v>174</v>
      </c>
      <c r="C30" s="10">
        <v>12352.66</v>
      </c>
      <c r="D30" s="10">
        <v>9147.02</v>
      </c>
      <c r="E30" s="10">
        <v>10193.51</v>
      </c>
      <c r="F30" s="10">
        <v>8474.98</v>
      </c>
      <c r="G30" s="10">
        <v>8992.4699999999993</v>
      </c>
      <c r="H30" s="10">
        <v>10920.69</v>
      </c>
      <c r="I30" s="10">
        <v>10443.84</v>
      </c>
      <c r="J30" s="10">
        <v>8345.7000000000007</v>
      </c>
      <c r="K30" s="10">
        <v>8170.31</v>
      </c>
      <c r="L30" s="10">
        <v>10164.120000000001</v>
      </c>
      <c r="M30" s="10">
        <v>8037.69</v>
      </c>
      <c r="N30" s="10">
        <v>9228.41</v>
      </c>
      <c r="O30" s="10">
        <v>9958.68</v>
      </c>
      <c r="P30" s="10">
        <v>6990.59</v>
      </c>
      <c r="Q30" s="10">
        <v>7405.38</v>
      </c>
      <c r="R30" s="10">
        <v>10606.6</v>
      </c>
      <c r="S30" s="10">
        <v>9663.76</v>
      </c>
      <c r="T30" s="10">
        <v>11966.51</v>
      </c>
      <c r="U30" s="10">
        <v>10789.75</v>
      </c>
      <c r="V30" s="10">
        <v>9848.58</v>
      </c>
      <c r="W30" s="10">
        <v>5758.68</v>
      </c>
      <c r="X30" s="10">
        <v>8436.8799999999992</v>
      </c>
      <c r="Y30" s="10">
        <v>8241.2999999999993</v>
      </c>
      <c r="Z30" s="10">
        <v>10198.58</v>
      </c>
      <c r="AA30" s="10">
        <v>12630.44</v>
      </c>
      <c r="AB30" s="10">
        <v>6229.27</v>
      </c>
      <c r="AC30" s="10">
        <v>8581.26</v>
      </c>
      <c r="AD30" s="10">
        <v>8925.7000000000007</v>
      </c>
      <c r="AE30" s="10">
        <v>9618.44</v>
      </c>
      <c r="AF30" s="10">
        <v>13351.69</v>
      </c>
      <c r="AG30" s="10">
        <v>283673.49</v>
      </c>
    </row>
    <row r="31" spans="2:33" x14ac:dyDescent="0.25">
      <c r="B31" s="9" t="s">
        <v>176</v>
      </c>
      <c r="N31" s="10">
        <v>2926.42</v>
      </c>
      <c r="O31" s="10">
        <v>251.66</v>
      </c>
      <c r="P31" s="10">
        <v>270.66000000000003</v>
      </c>
      <c r="Q31" s="10">
        <v>266.04000000000002</v>
      </c>
      <c r="R31" s="10">
        <v>266.04000000000002</v>
      </c>
      <c r="S31" s="10">
        <v>327.96</v>
      </c>
      <c r="T31" s="10">
        <v>327.96</v>
      </c>
      <c r="U31" s="10">
        <v>327.96</v>
      </c>
      <c r="V31" s="10">
        <v>328.54</v>
      </c>
      <c r="W31" s="10">
        <v>328.6</v>
      </c>
      <c r="X31" s="10">
        <v>324</v>
      </c>
      <c r="Y31" s="10">
        <v>328.94</v>
      </c>
      <c r="Z31" s="10">
        <v>328.94</v>
      </c>
      <c r="AG31" s="10">
        <v>6603.72</v>
      </c>
    </row>
    <row r="32" spans="2:33" x14ac:dyDescent="0.25">
      <c r="B32" s="9" t="s">
        <v>177</v>
      </c>
      <c r="C32" s="10">
        <v>292</v>
      </c>
      <c r="D32" s="10">
        <v>271</v>
      </c>
      <c r="E32" s="10">
        <v>2.9</v>
      </c>
      <c r="F32" s="10">
        <v>0</v>
      </c>
      <c r="G32" s="10">
        <v>-174.59</v>
      </c>
      <c r="H32" s="10">
        <v>-84.74</v>
      </c>
      <c r="I32" s="10">
        <v>0</v>
      </c>
      <c r="J32" s="10">
        <v>1286.21</v>
      </c>
      <c r="K32" s="10">
        <v>754.85</v>
      </c>
      <c r="L32" s="10">
        <v>842.38</v>
      </c>
      <c r="M32" s="10">
        <v>501.04</v>
      </c>
      <c r="N32" s="10">
        <v>2387.63</v>
      </c>
      <c r="O32" s="10">
        <v>29.25</v>
      </c>
      <c r="P32" s="10">
        <v>856.2</v>
      </c>
      <c r="Q32" s="10">
        <v>1356.75</v>
      </c>
      <c r="R32" s="10">
        <v>445.44</v>
      </c>
      <c r="S32" s="10">
        <v>901.36</v>
      </c>
      <c r="T32" s="10">
        <v>983.03</v>
      </c>
      <c r="U32" s="10">
        <v>923.03</v>
      </c>
      <c r="V32" s="10">
        <v>1430.57</v>
      </c>
      <c r="W32" s="10">
        <v>1298.28</v>
      </c>
      <c r="X32" s="10">
        <v>493.72</v>
      </c>
      <c r="Y32" s="10">
        <v>1096.3499999999999</v>
      </c>
      <c r="Z32" s="10">
        <v>2166.29</v>
      </c>
      <c r="AA32" s="10">
        <v>1307.01</v>
      </c>
      <c r="AB32" s="10">
        <v>1371.8</v>
      </c>
      <c r="AC32" s="10">
        <v>1553.85</v>
      </c>
      <c r="AD32" s="10">
        <v>1285.54</v>
      </c>
      <c r="AE32" s="10">
        <v>1477.18</v>
      </c>
      <c r="AF32" s="10">
        <v>1891.03</v>
      </c>
      <c r="AG32" s="10">
        <v>26945.360000000001</v>
      </c>
    </row>
    <row r="33" spans="2:33" x14ac:dyDescent="0.25">
      <c r="B33" s="9" t="s">
        <v>178</v>
      </c>
      <c r="N33" s="10">
        <v>1153.1400000000001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140.1</v>
      </c>
      <c r="Y33" s="10">
        <v>0</v>
      </c>
      <c r="Z33" s="10">
        <v>0</v>
      </c>
      <c r="AG33" s="10">
        <v>1293.24</v>
      </c>
    </row>
    <row r="34" spans="2:33" x14ac:dyDescent="0.25">
      <c r="B34" s="9" t="s">
        <v>179</v>
      </c>
      <c r="N34" s="10">
        <v>2869.73</v>
      </c>
      <c r="O34" s="10">
        <v>362.22</v>
      </c>
      <c r="P34" s="10">
        <v>6.91</v>
      </c>
      <c r="Q34" s="10">
        <v>2.72</v>
      </c>
      <c r="R34" s="10">
        <v>112.58</v>
      </c>
      <c r="S34" s="10">
        <v>99.09</v>
      </c>
      <c r="T34" s="10">
        <v>5.6</v>
      </c>
      <c r="U34" s="10">
        <v>807.66</v>
      </c>
      <c r="V34" s="10">
        <v>0</v>
      </c>
      <c r="W34" s="10">
        <v>2.2400000000000002</v>
      </c>
      <c r="X34" s="10">
        <v>147.86000000000001</v>
      </c>
      <c r="Y34" s="10">
        <v>8.7100000000000009</v>
      </c>
      <c r="Z34" s="10">
        <v>1823.16</v>
      </c>
      <c r="AG34" s="10">
        <v>6248.48</v>
      </c>
    </row>
    <row r="35" spans="2:33" x14ac:dyDescent="0.25">
      <c r="B35" s="9" t="s">
        <v>192</v>
      </c>
      <c r="C35" s="10">
        <v>986.53</v>
      </c>
      <c r="D35" s="10">
        <v>990.03</v>
      </c>
      <c r="E35" s="10">
        <v>1142</v>
      </c>
      <c r="F35" s="10">
        <v>1067.3399999999999</v>
      </c>
      <c r="G35" s="10">
        <v>1194.67</v>
      </c>
      <c r="H35" s="10">
        <v>1428.94</v>
      </c>
      <c r="I35" s="10">
        <v>1799.72</v>
      </c>
      <c r="J35" s="10">
        <v>1809.24</v>
      </c>
      <c r="K35" s="10">
        <v>1708.12</v>
      </c>
      <c r="L35" s="10">
        <v>1469.51</v>
      </c>
      <c r="M35" s="10">
        <v>1047.68</v>
      </c>
      <c r="N35" s="10">
        <v>1106.77</v>
      </c>
      <c r="O35" s="10">
        <v>1388.42</v>
      </c>
      <c r="P35" s="10">
        <v>1546.37</v>
      </c>
      <c r="Q35" s="10">
        <v>1789.46</v>
      </c>
      <c r="R35" s="10">
        <v>1576.3</v>
      </c>
      <c r="S35" s="10">
        <v>1331.16</v>
      </c>
      <c r="T35" s="10">
        <v>1403.43</v>
      </c>
      <c r="U35" s="10">
        <v>2080.2199999999998</v>
      </c>
      <c r="V35" s="10">
        <v>1914.49</v>
      </c>
      <c r="W35" s="10">
        <v>1679.34</v>
      </c>
      <c r="X35" s="10">
        <v>1634.16</v>
      </c>
      <c r="Y35" s="10">
        <v>1176.1600000000001</v>
      </c>
      <c r="Z35" s="10">
        <v>1166.02</v>
      </c>
      <c r="AA35" s="10">
        <v>1193.81</v>
      </c>
      <c r="AB35" s="10">
        <v>1217</v>
      </c>
      <c r="AC35" s="10">
        <v>1100.6600000000001</v>
      </c>
      <c r="AD35" s="10">
        <v>1147.06</v>
      </c>
      <c r="AE35" s="10">
        <v>925.38</v>
      </c>
      <c r="AF35" s="10">
        <v>18207.57</v>
      </c>
      <c r="AG35" s="10">
        <v>58227.56</v>
      </c>
    </row>
    <row r="36" spans="2:33" x14ac:dyDescent="0.25">
      <c r="B36" s="9" t="s">
        <v>196</v>
      </c>
      <c r="C36" s="10">
        <v>211.32</v>
      </c>
      <c r="D36" s="10">
        <v>193.08</v>
      </c>
      <c r="E36" s="10">
        <v>193.08</v>
      </c>
      <c r="F36" s="10">
        <v>289.62</v>
      </c>
      <c r="G36" s="10">
        <v>97.8</v>
      </c>
      <c r="H36" s="10">
        <v>97.8</v>
      </c>
      <c r="I36" s="10">
        <v>97.8</v>
      </c>
      <c r="J36" s="10">
        <v>154.05000000000001</v>
      </c>
      <c r="K36" s="10">
        <v>864.47</v>
      </c>
      <c r="L36" s="10">
        <v>276.95999999999998</v>
      </c>
      <c r="M36" s="10">
        <v>190.38</v>
      </c>
      <c r="N36" s="10">
        <v>190.38</v>
      </c>
      <c r="O36" s="10">
        <v>19.829999999999998</v>
      </c>
      <c r="P36" s="10">
        <v>128.37</v>
      </c>
      <c r="Q36" s="10">
        <v>-36.78</v>
      </c>
      <c r="R36" s="10">
        <v>24.96</v>
      </c>
      <c r="S36" s="10">
        <v>24.96</v>
      </c>
      <c r="T36" s="10">
        <v>24.96</v>
      </c>
      <c r="U36" s="10">
        <v>24.96</v>
      </c>
      <c r="V36" s="10">
        <v>7.8</v>
      </c>
      <c r="W36" s="10">
        <v>54.6</v>
      </c>
      <c r="X36" s="10">
        <v>24.96</v>
      </c>
      <c r="Y36" s="10">
        <v>24.96</v>
      </c>
      <c r="Z36" s="10">
        <v>24.96</v>
      </c>
      <c r="AA36" s="10">
        <v>7.8</v>
      </c>
      <c r="AB36" s="10">
        <v>54.6</v>
      </c>
      <c r="AC36" s="10">
        <v>24.96</v>
      </c>
      <c r="AD36" s="10">
        <v>24.96</v>
      </c>
      <c r="AE36" s="10">
        <v>24.96</v>
      </c>
      <c r="AF36" s="10">
        <v>24.96</v>
      </c>
      <c r="AG36" s="10">
        <v>3367.52</v>
      </c>
    </row>
    <row r="37" spans="2:33" x14ac:dyDescent="0.25">
      <c r="B37" s="9" t="s">
        <v>367</v>
      </c>
      <c r="C37" s="10">
        <v>30417.919999999998</v>
      </c>
      <c r="D37" s="10">
        <v>30750.65</v>
      </c>
      <c r="E37" s="10">
        <v>29464.13</v>
      </c>
      <c r="F37" s="10">
        <v>27417.15</v>
      </c>
      <c r="G37" s="10">
        <v>27834.95</v>
      </c>
      <c r="H37" s="10">
        <v>33726.71</v>
      </c>
      <c r="I37" s="10">
        <v>30172.12</v>
      </c>
      <c r="J37" s="10">
        <v>15739.31</v>
      </c>
      <c r="K37" s="10">
        <v>29049.68</v>
      </c>
      <c r="L37" s="10">
        <v>30638.76</v>
      </c>
      <c r="M37" s="10">
        <v>28200.71</v>
      </c>
      <c r="N37" s="10">
        <v>67151.899999999994</v>
      </c>
      <c r="O37" s="10">
        <v>35763.949999999997</v>
      </c>
      <c r="P37" s="10">
        <v>28554.84</v>
      </c>
      <c r="Q37" s="10">
        <v>30776.639999999999</v>
      </c>
      <c r="R37" s="10">
        <v>35360.410000000003</v>
      </c>
      <c r="S37" s="10">
        <v>31706.41</v>
      </c>
      <c r="T37" s="10">
        <v>38989.760000000002</v>
      </c>
      <c r="U37" s="10">
        <v>43563.37</v>
      </c>
      <c r="V37" s="10">
        <v>24736.959999999999</v>
      </c>
      <c r="W37" s="10">
        <v>37672.78</v>
      </c>
      <c r="X37" s="10">
        <v>32899.449999999997</v>
      </c>
      <c r="Y37" s="10">
        <v>36237.279999999999</v>
      </c>
      <c r="Z37" s="10">
        <v>40749.81</v>
      </c>
      <c r="AA37" s="10">
        <v>35554.92</v>
      </c>
      <c r="AB37" s="10">
        <v>28112.799999999999</v>
      </c>
      <c r="AC37" s="10">
        <v>30526.31</v>
      </c>
      <c r="AD37" s="10">
        <v>31764.85</v>
      </c>
      <c r="AE37" s="10">
        <v>32531.31</v>
      </c>
      <c r="AF37" s="10">
        <v>39055.53</v>
      </c>
      <c r="AG37" s="10">
        <v>995121.37</v>
      </c>
    </row>
    <row r="38" spans="2:33" x14ac:dyDescent="0.25">
      <c r="B38" s="9" t="s">
        <v>368</v>
      </c>
      <c r="C38" s="10">
        <v>-305.69999999998998</v>
      </c>
      <c r="D38" s="10">
        <v>16853.37</v>
      </c>
      <c r="E38" s="10">
        <v>8192.5499999999993</v>
      </c>
      <c r="F38" s="10">
        <v>31609.07</v>
      </c>
      <c r="G38" s="10">
        <v>44733.64</v>
      </c>
      <c r="H38" s="10">
        <v>40330.839999999997</v>
      </c>
      <c r="I38" s="10">
        <v>31638.18</v>
      </c>
      <c r="J38" s="10">
        <v>45628.03</v>
      </c>
      <c r="K38" s="10">
        <v>47421.25</v>
      </c>
      <c r="L38" s="10">
        <v>44205.35</v>
      </c>
      <c r="M38" s="10">
        <v>43271.85</v>
      </c>
      <c r="N38" s="10">
        <v>-140012.29999999999</v>
      </c>
      <c r="O38" s="10">
        <v>-21035.97</v>
      </c>
      <c r="P38" s="10">
        <v>17346.330000000002</v>
      </c>
      <c r="Q38" s="10">
        <v>22333.13</v>
      </c>
      <c r="R38" s="10">
        <v>30093.64</v>
      </c>
      <c r="S38" s="10">
        <v>70489.539999999994</v>
      </c>
      <c r="T38" s="10">
        <v>53091.98</v>
      </c>
      <c r="U38" s="10">
        <v>34853.56</v>
      </c>
      <c r="V38" s="10">
        <v>32646.639999999999</v>
      </c>
      <c r="W38" s="10">
        <v>38662.879999999997</v>
      </c>
      <c r="X38" s="10">
        <v>47339.75</v>
      </c>
      <c r="Y38" s="10">
        <v>33810.83</v>
      </c>
      <c r="Z38" s="10">
        <v>31729.22</v>
      </c>
      <c r="AA38" s="10">
        <v>-7833.3600000000097</v>
      </c>
      <c r="AB38" s="10">
        <v>26933.62</v>
      </c>
      <c r="AC38" s="10">
        <v>30844.99</v>
      </c>
      <c r="AD38" s="10">
        <v>33695.83</v>
      </c>
      <c r="AE38" s="10">
        <v>47852.98</v>
      </c>
      <c r="AF38" s="10">
        <v>36329.730000000003</v>
      </c>
      <c r="AG38" s="10">
        <v>772751.45</v>
      </c>
    </row>
    <row r="39" spans="2:33" x14ac:dyDescent="0.25">
      <c r="B39" s="9" t="s">
        <v>84</v>
      </c>
    </row>
    <row r="40" spans="2:33" x14ac:dyDescent="0.25">
      <c r="B40" s="9" t="s">
        <v>182</v>
      </c>
      <c r="N40" s="10">
        <v>124.78</v>
      </c>
      <c r="AG40" s="10">
        <v>124.78</v>
      </c>
    </row>
    <row r="41" spans="2:33" x14ac:dyDescent="0.25">
      <c r="B41" s="9" t="s">
        <v>369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124.78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124.78</v>
      </c>
    </row>
    <row r="42" spans="2:33" x14ac:dyDescent="0.25">
      <c r="B42" s="9" t="s">
        <v>85</v>
      </c>
    </row>
    <row r="43" spans="2:33" x14ac:dyDescent="0.25">
      <c r="B43" s="9" t="s">
        <v>186</v>
      </c>
      <c r="N43" s="10">
        <v>570.12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G43" s="10">
        <v>570.12</v>
      </c>
    </row>
    <row r="44" spans="2:33" x14ac:dyDescent="0.25">
      <c r="B44" s="9" t="s">
        <v>187</v>
      </c>
      <c r="S44" s="10">
        <v>1000</v>
      </c>
      <c r="T44" s="10">
        <v>1600</v>
      </c>
      <c r="U44" s="10">
        <v>2600</v>
      </c>
      <c r="V44" s="10">
        <v>2600</v>
      </c>
      <c r="W44" s="10">
        <v>2600</v>
      </c>
      <c r="X44" s="10">
        <v>2511.4499999999998</v>
      </c>
      <c r="AC44" s="10">
        <v>312</v>
      </c>
      <c r="AE44" s="10">
        <v>-315.07</v>
      </c>
      <c r="AG44" s="10">
        <v>12908.38</v>
      </c>
    </row>
    <row r="45" spans="2:33" x14ac:dyDescent="0.25">
      <c r="B45" s="9" t="s">
        <v>197</v>
      </c>
      <c r="C45" s="10">
        <v>2255.65</v>
      </c>
      <c r="D45" s="10">
        <v>2255.65</v>
      </c>
      <c r="E45" s="10">
        <v>2255.65</v>
      </c>
      <c r="F45" s="10">
        <v>2255.65</v>
      </c>
      <c r="G45" s="10">
        <v>2255.65</v>
      </c>
      <c r="H45" s="10">
        <v>2255.65</v>
      </c>
      <c r="I45" s="10">
        <v>2255.65</v>
      </c>
      <c r="J45" s="10">
        <v>2255.65</v>
      </c>
      <c r="K45" s="10">
        <v>2255.65</v>
      </c>
      <c r="L45" s="10">
        <v>2255.65</v>
      </c>
      <c r="M45" s="10">
        <v>2255.65</v>
      </c>
      <c r="N45" s="10">
        <v>2255.65</v>
      </c>
      <c r="O45" s="10">
        <v>2255.65</v>
      </c>
      <c r="P45" s="10">
        <v>2255.65</v>
      </c>
      <c r="Q45" s="10">
        <v>2255.65</v>
      </c>
      <c r="R45" s="10">
        <v>2255.65</v>
      </c>
      <c r="S45" s="10">
        <v>2255.65</v>
      </c>
      <c r="T45" s="10">
        <v>2255.65</v>
      </c>
      <c r="U45" s="10">
        <v>2255.65</v>
      </c>
      <c r="V45" s="10">
        <v>2255.65</v>
      </c>
      <c r="W45" s="10">
        <v>2255.65</v>
      </c>
      <c r="X45" s="10">
        <v>2255.65</v>
      </c>
      <c r="Y45" s="10">
        <v>2255.65</v>
      </c>
      <c r="Z45" s="10">
        <v>2255.65</v>
      </c>
      <c r="AA45" s="10">
        <v>2255.65</v>
      </c>
      <c r="AB45" s="10">
        <v>2255.65</v>
      </c>
      <c r="AC45" s="10">
        <v>2255.65</v>
      </c>
      <c r="AD45" s="10">
        <v>2255.65</v>
      </c>
      <c r="AE45" s="10">
        <v>2255.65</v>
      </c>
      <c r="AF45" s="10">
        <v>2255.65</v>
      </c>
      <c r="AG45" s="10">
        <v>67669.5</v>
      </c>
    </row>
    <row r="46" spans="2:33" x14ac:dyDescent="0.25">
      <c r="B46" s="9" t="s">
        <v>370</v>
      </c>
      <c r="C46" s="10">
        <v>2255.65</v>
      </c>
      <c r="D46" s="10">
        <v>2255.65</v>
      </c>
      <c r="E46" s="10">
        <v>2255.65</v>
      </c>
      <c r="F46" s="10">
        <v>2255.65</v>
      </c>
      <c r="G46" s="10">
        <v>2255.65</v>
      </c>
      <c r="H46" s="10">
        <v>2255.65</v>
      </c>
      <c r="I46" s="10">
        <v>2255.65</v>
      </c>
      <c r="J46" s="10">
        <v>2255.65</v>
      </c>
      <c r="K46" s="10">
        <v>2255.65</v>
      </c>
      <c r="L46" s="10">
        <v>2255.65</v>
      </c>
      <c r="M46" s="10">
        <v>2255.65</v>
      </c>
      <c r="N46" s="10">
        <v>2825.77</v>
      </c>
      <c r="O46" s="10">
        <v>2255.65</v>
      </c>
      <c r="P46" s="10">
        <v>2255.65</v>
      </c>
      <c r="Q46" s="10">
        <v>2255.65</v>
      </c>
      <c r="R46" s="10">
        <v>2255.65</v>
      </c>
      <c r="S46" s="10">
        <v>3255.65</v>
      </c>
      <c r="T46" s="10">
        <v>3855.65</v>
      </c>
      <c r="U46" s="10">
        <v>4855.6499999999996</v>
      </c>
      <c r="V46" s="10">
        <v>4855.6499999999996</v>
      </c>
      <c r="W46" s="10">
        <v>4855.6499999999996</v>
      </c>
      <c r="X46" s="10">
        <v>4767.1000000000004</v>
      </c>
      <c r="Y46" s="10">
        <v>2255.65</v>
      </c>
      <c r="Z46" s="10">
        <v>2255.65</v>
      </c>
      <c r="AA46" s="10">
        <v>2255.65</v>
      </c>
      <c r="AB46" s="10">
        <v>2255.65</v>
      </c>
      <c r="AC46" s="10">
        <v>2567.65</v>
      </c>
      <c r="AD46" s="10">
        <v>2255.65</v>
      </c>
      <c r="AE46" s="10">
        <v>1940.58</v>
      </c>
      <c r="AF46" s="10">
        <v>2255.65</v>
      </c>
      <c r="AG46" s="10">
        <v>81148</v>
      </c>
    </row>
    <row r="47" spans="2:33" x14ac:dyDescent="0.25">
      <c r="B47" s="9" t="s">
        <v>371</v>
      </c>
      <c r="C47" s="10">
        <v>-2255.65</v>
      </c>
      <c r="D47" s="10">
        <v>-2255.65</v>
      </c>
      <c r="E47" s="10">
        <v>-2255.65</v>
      </c>
      <c r="F47" s="10">
        <v>-2255.65</v>
      </c>
      <c r="G47" s="10">
        <v>-2255.65</v>
      </c>
      <c r="H47" s="10">
        <v>-2255.65</v>
      </c>
      <c r="I47" s="10">
        <v>-2255.65</v>
      </c>
      <c r="J47" s="10">
        <v>-2255.65</v>
      </c>
      <c r="K47" s="10">
        <v>-2255.65</v>
      </c>
      <c r="L47" s="10">
        <v>-2255.65</v>
      </c>
      <c r="M47" s="10">
        <v>-2255.65</v>
      </c>
      <c r="N47" s="10">
        <v>-2700.99</v>
      </c>
      <c r="O47" s="10">
        <v>-2255.65</v>
      </c>
      <c r="P47" s="10">
        <v>-2255.65</v>
      </c>
      <c r="Q47" s="10">
        <v>-2255.65</v>
      </c>
      <c r="R47" s="10">
        <v>-2255.65</v>
      </c>
      <c r="S47" s="10">
        <v>-3255.65</v>
      </c>
      <c r="T47" s="10">
        <v>-3855.65</v>
      </c>
      <c r="U47" s="10">
        <v>-4855.6499999999996</v>
      </c>
      <c r="V47" s="10">
        <v>-4855.6499999999996</v>
      </c>
      <c r="W47" s="10">
        <v>-4855.6499999999996</v>
      </c>
      <c r="X47" s="10">
        <v>-4767.1000000000004</v>
      </c>
      <c r="Y47" s="10">
        <v>-2255.65</v>
      </c>
      <c r="Z47" s="10">
        <v>-2255.65</v>
      </c>
      <c r="AA47" s="10">
        <v>-2255.65</v>
      </c>
      <c r="AB47" s="10">
        <v>-2255.65</v>
      </c>
      <c r="AC47" s="10">
        <v>-2567.65</v>
      </c>
      <c r="AD47" s="10">
        <v>-2255.65</v>
      </c>
      <c r="AE47" s="10">
        <v>-1940.58</v>
      </c>
      <c r="AF47" s="10">
        <v>-2255.65</v>
      </c>
      <c r="AG47" s="10">
        <v>-81023.22</v>
      </c>
    </row>
    <row r="48" spans="2:33" x14ac:dyDescent="0.25">
      <c r="B48" s="9" t="s">
        <v>290</v>
      </c>
      <c r="C48" s="10">
        <v>-2561.3499999999899</v>
      </c>
      <c r="D48" s="10">
        <v>14597.72</v>
      </c>
      <c r="E48" s="10">
        <v>5936.9</v>
      </c>
      <c r="F48" s="10">
        <v>29353.42</v>
      </c>
      <c r="G48" s="10">
        <v>42477.99</v>
      </c>
      <c r="H48" s="10">
        <v>38075.19</v>
      </c>
      <c r="I48" s="10">
        <v>29382.53</v>
      </c>
      <c r="J48" s="10">
        <v>43372.38</v>
      </c>
      <c r="K48" s="10">
        <v>45165.599999999999</v>
      </c>
      <c r="L48" s="10">
        <v>41949.7</v>
      </c>
      <c r="M48" s="10">
        <v>41016.199999999997</v>
      </c>
      <c r="N48" s="10">
        <v>-142713.29</v>
      </c>
      <c r="O48" s="10">
        <v>-23291.62</v>
      </c>
      <c r="P48" s="10">
        <v>15090.68</v>
      </c>
      <c r="Q48" s="10">
        <v>20077.48</v>
      </c>
      <c r="R48" s="10">
        <v>27837.99</v>
      </c>
      <c r="S48" s="10">
        <v>67233.89</v>
      </c>
      <c r="T48" s="10">
        <v>49236.33</v>
      </c>
      <c r="U48" s="10">
        <v>29997.91</v>
      </c>
      <c r="V48" s="10">
        <v>27790.99</v>
      </c>
      <c r="W48" s="10">
        <v>33807.230000000003</v>
      </c>
      <c r="X48" s="10">
        <v>42572.65</v>
      </c>
      <c r="Y48" s="10">
        <v>31555.18</v>
      </c>
      <c r="Z48" s="10">
        <v>29473.57</v>
      </c>
      <c r="AA48" s="10">
        <v>-10089.01</v>
      </c>
      <c r="AB48" s="10">
        <v>24677.97</v>
      </c>
      <c r="AC48" s="10">
        <v>28277.34</v>
      </c>
      <c r="AD48" s="10">
        <v>31440.18</v>
      </c>
      <c r="AE48" s="10">
        <v>45912.4</v>
      </c>
      <c r="AF48" s="10">
        <v>34074.080000000002</v>
      </c>
      <c r="AG48" s="10">
        <v>691728.23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B0B7BF"/>
  </sheetPr>
  <dimension ref="B3:AG44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8.7109375" defaultRowHeight="15" x14ac:dyDescent="0.25"/>
  <cols>
    <col min="2" max="2" width="38" customWidth="1"/>
    <col min="3" max="33" width="11" customWidth="1"/>
  </cols>
  <sheetData>
    <row r="3" spans="2:33" x14ac:dyDescent="0.25">
      <c r="B3" s="8"/>
      <c r="C3" t="s">
        <v>330</v>
      </c>
      <c r="D3" t="s">
        <v>331</v>
      </c>
      <c r="E3" t="s">
        <v>332</v>
      </c>
      <c r="F3" t="s">
        <v>333</v>
      </c>
      <c r="G3" t="s">
        <v>334</v>
      </c>
      <c r="H3" t="s">
        <v>335</v>
      </c>
      <c r="I3" t="s">
        <v>336</v>
      </c>
      <c r="J3" t="s">
        <v>337</v>
      </c>
      <c r="K3" t="s">
        <v>338</v>
      </c>
      <c r="L3" t="s">
        <v>339</v>
      </c>
      <c r="M3" t="s">
        <v>340</v>
      </c>
      <c r="N3" t="s">
        <v>341</v>
      </c>
      <c r="O3" t="s">
        <v>342</v>
      </c>
      <c r="P3" t="s">
        <v>343</v>
      </c>
      <c r="Q3" t="s">
        <v>344</v>
      </c>
      <c r="R3" t="s">
        <v>345</v>
      </c>
      <c r="S3" t="s">
        <v>346</v>
      </c>
      <c r="T3" t="s">
        <v>347</v>
      </c>
      <c r="U3" t="s">
        <v>348</v>
      </c>
      <c r="V3" t="s">
        <v>349</v>
      </c>
      <c r="W3" t="s">
        <v>350</v>
      </c>
      <c r="X3" t="s">
        <v>351</v>
      </c>
      <c r="Y3" t="s">
        <v>352</v>
      </c>
      <c r="Z3" t="s">
        <v>353</v>
      </c>
      <c r="AA3" t="s">
        <v>354</v>
      </c>
      <c r="AB3" t="s">
        <v>355</v>
      </c>
      <c r="AC3" t="s">
        <v>356</v>
      </c>
      <c r="AD3" t="s">
        <v>357</v>
      </c>
      <c r="AE3" t="s">
        <v>358</v>
      </c>
      <c r="AF3" t="s">
        <v>359</v>
      </c>
      <c r="AG3" t="s">
        <v>360</v>
      </c>
    </row>
    <row r="4" spans="2:33" x14ac:dyDescent="0.25">
      <c r="B4" s="9" t="s">
        <v>361</v>
      </c>
    </row>
    <row r="5" spans="2:33" x14ac:dyDescent="0.25">
      <c r="B5" s="9" t="s">
        <v>139</v>
      </c>
      <c r="C5" s="10">
        <v>1301.96</v>
      </c>
      <c r="D5" s="10">
        <v>2443</v>
      </c>
      <c r="E5" s="10">
        <v>3310</v>
      </c>
      <c r="F5" s="10">
        <v>3099</v>
      </c>
      <c r="G5" s="10">
        <v>6442</v>
      </c>
      <c r="H5" s="10">
        <v>3692</v>
      </c>
      <c r="I5" s="10">
        <v>2789</v>
      </c>
      <c r="J5" s="10">
        <v>3960</v>
      </c>
      <c r="K5" s="10">
        <v>3542</v>
      </c>
      <c r="L5" s="10">
        <v>4102</v>
      </c>
      <c r="M5" s="10">
        <v>3194</v>
      </c>
      <c r="N5" s="10">
        <v>3463</v>
      </c>
      <c r="O5" s="10">
        <v>1182</v>
      </c>
      <c r="P5" s="10">
        <v>1541</v>
      </c>
      <c r="Q5" s="10">
        <v>3638</v>
      </c>
      <c r="R5" s="10">
        <v>2221</v>
      </c>
      <c r="S5" s="10">
        <v>2982</v>
      </c>
      <c r="T5" s="10">
        <v>3933</v>
      </c>
      <c r="U5" s="10">
        <v>2458</v>
      </c>
      <c r="V5" s="10">
        <v>2290</v>
      </c>
      <c r="W5" s="10">
        <v>3104</v>
      </c>
      <c r="X5" s="10">
        <v>3189</v>
      </c>
      <c r="Y5" s="10">
        <v>2570</v>
      </c>
      <c r="Z5" s="10">
        <v>2357</v>
      </c>
      <c r="AA5" s="10">
        <v>1933</v>
      </c>
      <c r="AB5" s="10">
        <v>1549</v>
      </c>
      <c r="AC5" s="10">
        <v>3883</v>
      </c>
      <c r="AD5" s="10">
        <v>2550</v>
      </c>
      <c r="AE5" s="10">
        <v>4649</v>
      </c>
      <c r="AF5" s="10">
        <v>4688</v>
      </c>
      <c r="AG5" s="10">
        <v>92054.96</v>
      </c>
    </row>
    <row r="6" spans="2:33" x14ac:dyDescent="0.25">
      <c r="B6" s="9" t="s">
        <v>141</v>
      </c>
      <c r="C6" s="10">
        <v>33212</v>
      </c>
      <c r="D6" s="10">
        <v>44107</v>
      </c>
      <c r="E6" s="10">
        <v>47172</v>
      </c>
      <c r="F6" s="10">
        <v>57899</v>
      </c>
      <c r="G6" s="10">
        <v>68339</v>
      </c>
      <c r="H6" s="10">
        <v>67175</v>
      </c>
      <c r="I6" s="10">
        <v>54989</v>
      </c>
      <c r="J6" s="10">
        <v>76665</v>
      </c>
      <c r="K6" s="10">
        <v>80687</v>
      </c>
      <c r="L6" s="10">
        <v>81137</v>
      </c>
      <c r="M6" s="10">
        <v>68152</v>
      </c>
      <c r="N6" s="10">
        <v>64375</v>
      </c>
      <c r="O6" s="10">
        <v>37999</v>
      </c>
      <c r="P6" s="10">
        <v>45170</v>
      </c>
      <c r="Q6" s="10">
        <v>58651</v>
      </c>
      <c r="R6" s="10">
        <v>63234</v>
      </c>
      <c r="S6" s="10">
        <v>78639</v>
      </c>
      <c r="T6" s="10">
        <v>74768</v>
      </c>
      <c r="U6" s="10">
        <v>72180</v>
      </c>
      <c r="V6" s="10">
        <v>77932</v>
      </c>
      <c r="W6" s="10">
        <v>79204</v>
      </c>
      <c r="X6" s="10">
        <v>78463</v>
      </c>
      <c r="Y6" s="10">
        <v>68071</v>
      </c>
      <c r="Z6" s="10">
        <v>64657</v>
      </c>
      <c r="AA6" s="10">
        <v>37701</v>
      </c>
      <c r="AB6" s="10">
        <v>45916</v>
      </c>
      <c r="AC6" s="10">
        <v>58969</v>
      </c>
      <c r="AD6" s="10">
        <v>63121</v>
      </c>
      <c r="AE6" s="10">
        <v>72901</v>
      </c>
      <c r="AF6" s="10">
        <v>74240</v>
      </c>
      <c r="AG6" s="10">
        <v>1895725</v>
      </c>
    </row>
    <row r="7" spans="2:33" x14ac:dyDescent="0.25">
      <c r="B7" s="9" t="s">
        <v>142</v>
      </c>
      <c r="C7" s="10">
        <v>10600</v>
      </c>
      <c r="D7" s="10">
        <v>10600</v>
      </c>
      <c r="E7" s="10">
        <v>10555</v>
      </c>
      <c r="F7" s="10">
        <v>10700</v>
      </c>
      <c r="G7" s="10">
        <v>10980</v>
      </c>
      <c r="H7" s="10">
        <v>10935</v>
      </c>
      <c r="I7" s="10">
        <v>11070</v>
      </c>
      <c r="J7" s="10">
        <v>10890</v>
      </c>
      <c r="K7" s="10">
        <v>11835</v>
      </c>
      <c r="L7" s="10">
        <v>12600</v>
      </c>
      <c r="M7" s="10">
        <v>12645</v>
      </c>
      <c r="N7" s="10">
        <v>13230</v>
      </c>
      <c r="O7" s="10">
        <v>12960</v>
      </c>
      <c r="P7" s="10">
        <v>13050</v>
      </c>
      <c r="Q7" s="10">
        <v>12817</v>
      </c>
      <c r="R7" s="10">
        <v>13005</v>
      </c>
      <c r="S7" s="10">
        <v>12991</v>
      </c>
      <c r="T7" s="10">
        <v>12958</v>
      </c>
      <c r="U7" s="10">
        <v>13442</v>
      </c>
      <c r="V7" s="10">
        <v>13211</v>
      </c>
      <c r="W7" s="10">
        <v>13761</v>
      </c>
      <c r="X7" s="10">
        <v>13651</v>
      </c>
      <c r="Y7" s="10">
        <v>13299</v>
      </c>
      <c r="Z7" s="10">
        <v>13365</v>
      </c>
      <c r="AA7" s="10">
        <v>12771</v>
      </c>
      <c r="AB7" s="10">
        <v>12529</v>
      </c>
      <c r="AC7" s="10">
        <v>12078</v>
      </c>
      <c r="AD7" s="10">
        <v>12529</v>
      </c>
      <c r="AE7" s="10">
        <v>12210</v>
      </c>
      <c r="AF7" s="10">
        <v>11913</v>
      </c>
      <c r="AG7" s="10">
        <v>369180</v>
      </c>
    </row>
    <row r="8" spans="2:33" x14ac:dyDescent="0.25">
      <c r="B8" s="9" t="s">
        <v>143</v>
      </c>
      <c r="C8" s="10">
        <v>644</v>
      </c>
      <c r="D8" s="10">
        <v>327</v>
      </c>
      <c r="E8" s="10">
        <v>305</v>
      </c>
      <c r="F8" s="10">
        <v>807</v>
      </c>
      <c r="G8" s="10">
        <v>687</v>
      </c>
      <c r="H8" s="10">
        <v>824</v>
      </c>
      <c r="I8" s="10">
        <v>558</v>
      </c>
      <c r="J8" s="10">
        <v>1092</v>
      </c>
      <c r="K8" s="10">
        <v>603</v>
      </c>
      <c r="L8" s="10">
        <v>921</v>
      </c>
      <c r="M8" s="10">
        <v>812</v>
      </c>
      <c r="N8" s="10">
        <v>569</v>
      </c>
      <c r="O8" s="10">
        <v>300</v>
      </c>
      <c r="P8" s="10">
        <v>604</v>
      </c>
      <c r="Q8" s="10">
        <v>493</v>
      </c>
      <c r="R8" s="10">
        <v>736</v>
      </c>
      <c r="S8" s="10">
        <v>827</v>
      </c>
      <c r="T8" s="10">
        <v>1095</v>
      </c>
      <c r="U8" s="10">
        <v>1486</v>
      </c>
      <c r="V8" s="10">
        <v>1324</v>
      </c>
      <c r="W8" s="10">
        <v>906</v>
      </c>
      <c r="X8" s="10">
        <v>1226</v>
      </c>
      <c r="Y8" s="10">
        <v>1078</v>
      </c>
      <c r="Z8" s="10">
        <v>761</v>
      </c>
      <c r="AA8" s="10">
        <v>610</v>
      </c>
      <c r="AB8" s="10">
        <v>528</v>
      </c>
      <c r="AC8" s="10">
        <v>1079</v>
      </c>
      <c r="AD8" s="10">
        <v>841</v>
      </c>
      <c r="AE8" s="10">
        <v>1402</v>
      </c>
      <c r="AF8" s="10">
        <v>1192</v>
      </c>
      <c r="AG8" s="10">
        <v>24637</v>
      </c>
    </row>
    <row r="9" spans="2:33" x14ac:dyDescent="0.25">
      <c r="B9" s="9" t="s">
        <v>144</v>
      </c>
      <c r="C9" s="10">
        <v>-282.27</v>
      </c>
      <c r="D9" s="10">
        <v>-74</v>
      </c>
      <c r="E9" s="10">
        <v>0</v>
      </c>
      <c r="F9" s="10">
        <v>-40</v>
      </c>
      <c r="G9" s="10">
        <v>-238.8</v>
      </c>
      <c r="H9" s="10">
        <v>-275.35000000000002</v>
      </c>
      <c r="I9" s="10">
        <v>0</v>
      </c>
      <c r="J9" s="10">
        <v>-454.2</v>
      </c>
      <c r="K9" s="10">
        <v>-334.8</v>
      </c>
      <c r="L9" s="10">
        <v>-335.6</v>
      </c>
      <c r="M9" s="10">
        <v>-104</v>
      </c>
      <c r="N9" s="10">
        <v>-210</v>
      </c>
      <c r="O9" s="10">
        <v>-107.71</v>
      </c>
      <c r="P9" s="10">
        <v>-1292.25</v>
      </c>
      <c r="Q9" s="10">
        <v>-160.80000000000001</v>
      </c>
      <c r="R9" s="10">
        <v>-18</v>
      </c>
      <c r="S9" s="10">
        <v>-95.54</v>
      </c>
      <c r="T9" s="10">
        <v>-357</v>
      </c>
      <c r="U9" s="10">
        <v>-343.4</v>
      </c>
      <c r="V9" s="10">
        <v>-504.67</v>
      </c>
      <c r="W9" s="10">
        <v>-84</v>
      </c>
      <c r="X9" s="10">
        <v>-227</v>
      </c>
      <c r="Y9" s="10">
        <v>-80</v>
      </c>
      <c r="Z9" s="10">
        <v>-312</v>
      </c>
      <c r="AA9" s="10">
        <v>0</v>
      </c>
      <c r="AB9" s="10">
        <v>-198</v>
      </c>
      <c r="AC9" s="10">
        <v>-165.55</v>
      </c>
      <c r="AD9" s="10">
        <v>-16.54</v>
      </c>
      <c r="AE9" s="10">
        <v>-222</v>
      </c>
      <c r="AF9" s="10">
        <v>-128</v>
      </c>
      <c r="AG9" s="10">
        <v>-6661.48</v>
      </c>
    </row>
    <row r="10" spans="2:33" x14ac:dyDescent="0.25">
      <c r="B10" s="9" t="s">
        <v>145</v>
      </c>
      <c r="C10" s="10">
        <v>-11776</v>
      </c>
      <c r="D10" s="10">
        <v>-12918.05</v>
      </c>
      <c r="E10" s="10">
        <v>-12857.3</v>
      </c>
      <c r="F10" s="10">
        <v>-11860.6</v>
      </c>
      <c r="G10" s="10">
        <v>-11721.75</v>
      </c>
      <c r="H10" s="10">
        <v>-17013.8</v>
      </c>
      <c r="I10" s="10">
        <v>-14061.7</v>
      </c>
      <c r="J10" s="10">
        <v>-16037.7</v>
      </c>
      <c r="K10" s="10">
        <v>-17732.900000000001</v>
      </c>
      <c r="L10" s="10">
        <v>-18938.2</v>
      </c>
      <c r="M10" s="10">
        <v>-17003.150000000001</v>
      </c>
      <c r="N10" s="10">
        <v>-16551.78</v>
      </c>
      <c r="O10" s="10">
        <v>-14225</v>
      </c>
      <c r="P10" s="10">
        <v>-13143.73</v>
      </c>
      <c r="Q10" s="10">
        <v>-17461.32</v>
      </c>
      <c r="R10" s="10">
        <v>-18268.53</v>
      </c>
      <c r="S10" s="10">
        <v>-18091.73</v>
      </c>
      <c r="T10" s="10">
        <v>-18068.23</v>
      </c>
      <c r="U10" s="10">
        <v>-18931.27</v>
      </c>
      <c r="V10" s="10">
        <v>-18187.38</v>
      </c>
      <c r="W10" s="10">
        <v>-17844.599999999999</v>
      </c>
      <c r="X10" s="10">
        <v>-19122.03</v>
      </c>
      <c r="Y10" s="10">
        <v>-18601.82</v>
      </c>
      <c r="Z10" s="10">
        <v>-17207.98</v>
      </c>
      <c r="AA10" s="10">
        <v>-11807.33</v>
      </c>
      <c r="AB10" s="10">
        <v>-15117.72</v>
      </c>
      <c r="AC10" s="10">
        <v>-16168.85</v>
      </c>
      <c r="AD10" s="10">
        <v>-18129.5</v>
      </c>
      <c r="AE10" s="10">
        <v>-18122.13</v>
      </c>
      <c r="AF10" s="10">
        <v>-15985.83</v>
      </c>
      <c r="AG10" s="10">
        <v>-482957.91</v>
      </c>
    </row>
    <row r="11" spans="2:33" x14ac:dyDescent="0.25">
      <c r="B11" s="9" t="s">
        <v>362</v>
      </c>
      <c r="C11" s="10">
        <v>33699.69</v>
      </c>
      <c r="D11" s="10">
        <v>44484.95</v>
      </c>
      <c r="E11" s="10">
        <v>48484.7</v>
      </c>
      <c r="F11" s="10">
        <v>60604.4</v>
      </c>
      <c r="G11" s="10">
        <v>74487.45</v>
      </c>
      <c r="H11" s="10">
        <v>65336.85</v>
      </c>
      <c r="I11" s="10">
        <v>55344.3</v>
      </c>
      <c r="J11" s="10">
        <v>76115.100000000006</v>
      </c>
      <c r="K11" s="10">
        <v>78599.3</v>
      </c>
      <c r="L11" s="10">
        <v>79486.2</v>
      </c>
      <c r="M11" s="10">
        <v>67695.850000000006</v>
      </c>
      <c r="N11" s="10">
        <v>64875.22</v>
      </c>
      <c r="O11" s="10">
        <v>38108.29</v>
      </c>
      <c r="P11" s="10">
        <v>45929.02</v>
      </c>
      <c r="Q11" s="10">
        <v>57976.88</v>
      </c>
      <c r="R11" s="10">
        <v>60909.47</v>
      </c>
      <c r="S11" s="10">
        <v>77251.73</v>
      </c>
      <c r="T11" s="10">
        <v>74328.77</v>
      </c>
      <c r="U11" s="10">
        <v>70291.33</v>
      </c>
      <c r="V11" s="10">
        <v>76064.95</v>
      </c>
      <c r="W11" s="10">
        <v>79046.399999999994</v>
      </c>
      <c r="X11" s="10">
        <v>77179.97</v>
      </c>
      <c r="Y11" s="10">
        <v>66336.179999999993</v>
      </c>
      <c r="Z11" s="10">
        <v>63620.02</v>
      </c>
      <c r="AA11" s="10">
        <v>41207.67</v>
      </c>
      <c r="AB11" s="10">
        <v>45206.28</v>
      </c>
      <c r="AC11" s="10">
        <v>59674.6</v>
      </c>
      <c r="AD11" s="10">
        <v>60894.96</v>
      </c>
      <c r="AE11" s="10">
        <v>72817.87</v>
      </c>
      <c r="AF11" s="10">
        <v>75919.17</v>
      </c>
      <c r="AG11" s="10">
        <v>1891977.57</v>
      </c>
    </row>
    <row r="12" spans="2:33" x14ac:dyDescent="0.25">
      <c r="B12" s="9" t="s">
        <v>363</v>
      </c>
    </row>
    <row r="13" spans="2:33" x14ac:dyDescent="0.25">
      <c r="B13" s="9" t="s">
        <v>147</v>
      </c>
      <c r="C13" s="10">
        <v>776.36</v>
      </c>
      <c r="D13" s="10">
        <v>155.55000000000001</v>
      </c>
      <c r="N13" s="10">
        <v>59751.82</v>
      </c>
      <c r="O13" s="10">
        <v>1361.65</v>
      </c>
      <c r="P13" s="10">
        <v>2874.26</v>
      </c>
      <c r="Q13" s="10">
        <v>2688.44</v>
      </c>
      <c r="R13" s="10">
        <v>3283.67</v>
      </c>
      <c r="S13" s="10">
        <v>2560.9899999999998</v>
      </c>
      <c r="T13" s="10">
        <v>2478.98</v>
      </c>
      <c r="U13" s="10">
        <v>2854.49</v>
      </c>
      <c r="V13" s="10">
        <v>2523.58</v>
      </c>
      <c r="W13" s="10">
        <v>2220.37</v>
      </c>
      <c r="X13" s="10">
        <v>5756.74</v>
      </c>
      <c r="Y13" s="10">
        <v>1751.07</v>
      </c>
      <c r="Z13" s="10">
        <v>4360.9399999999996</v>
      </c>
      <c r="AB13" s="10">
        <v>816.74</v>
      </c>
      <c r="AC13" s="10">
        <v>816.74</v>
      </c>
      <c r="AG13" s="10">
        <v>97032.39</v>
      </c>
    </row>
    <row r="14" spans="2:33" x14ac:dyDescent="0.25">
      <c r="B14" s="9" t="s">
        <v>150</v>
      </c>
      <c r="C14" s="10">
        <v>24182.48</v>
      </c>
      <c r="D14" s="10">
        <v>21703.78</v>
      </c>
      <c r="E14" s="10">
        <v>32687.49</v>
      </c>
      <c r="F14" s="10">
        <v>24630.5</v>
      </c>
      <c r="G14" s="10">
        <v>26595.93</v>
      </c>
      <c r="H14" s="10">
        <v>28134.62</v>
      </c>
      <c r="I14" s="10">
        <v>25956.14</v>
      </c>
      <c r="J14" s="10">
        <v>43238.67</v>
      </c>
      <c r="K14" s="10">
        <v>29153.63</v>
      </c>
      <c r="L14" s="10">
        <v>30447.65</v>
      </c>
      <c r="M14" s="10">
        <v>28455.23</v>
      </c>
      <c r="N14" s="10">
        <v>24649.03</v>
      </c>
      <c r="O14" s="10">
        <v>29955.19</v>
      </c>
      <c r="P14" s="10">
        <v>21157.759999999998</v>
      </c>
      <c r="Q14" s="10">
        <v>20847.88</v>
      </c>
      <c r="R14" s="10">
        <v>19391.95</v>
      </c>
      <c r="S14" s="10">
        <v>24728.35</v>
      </c>
      <c r="T14" s="10">
        <v>23807.66</v>
      </c>
      <c r="U14" s="10">
        <v>23602.57</v>
      </c>
      <c r="V14" s="10">
        <v>37657.360000000001</v>
      </c>
      <c r="W14" s="10">
        <v>24455.23</v>
      </c>
      <c r="X14" s="10">
        <v>24421.68</v>
      </c>
      <c r="Y14" s="10">
        <v>24982.25</v>
      </c>
      <c r="Z14" s="10">
        <v>26180.5</v>
      </c>
      <c r="AA14" s="10">
        <v>26312.14</v>
      </c>
      <c r="AB14" s="10">
        <v>19165.060000000001</v>
      </c>
      <c r="AC14" s="10">
        <v>21014.65</v>
      </c>
      <c r="AD14" s="10">
        <v>20682.57</v>
      </c>
      <c r="AE14" s="10">
        <v>22170.37</v>
      </c>
      <c r="AF14" s="10">
        <v>22483.51</v>
      </c>
      <c r="AG14" s="10">
        <v>772851.83</v>
      </c>
    </row>
    <row r="15" spans="2:33" x14ac:dyDescent="0.25">
      <c r="B15" s="9" t="s">
        <v>151</v>
      </c>
      <c r="C15" s="10">
        <v>750</v>
      </c>
      <c r="D15" s="10">
        <v>750</v>
      </c>
      <c r="E15" s="10">
        <v>750</v>
      </c>
      <c r="F15" s="10">
        <v>750</v>
      </c>
      <c r="G15" s="10">
        <v>750</v>
      </c>
      <c r="H15" s="10">
        <v>750</v>
      </c>
      <c r="I15" s="10">
        <v>750</v>
      </c>
      <c r="J15" s="10">
        <v>775</v>
      </c>
      <c r="K15" s="10">
        <v>775</v>
      </c>
      <c r="L15" s="10">
        <v>775</v>
      </c>
      <c r="M15" s="10">
        <v>775</v>
      </c>
      <c r="N15" s="10">
        <v>775</v>
      </c>
      <c r="O15" s="10">
        <v>775</v>
      </c>
      <c r="P15" s="10">
        <v>775</v>
      </c>
      <c r="Q15" s="10">
        <v>775</v>
      </c>
      <c r="R15" s="10">
        <v>775</v>
      </c>
      <c r="S15" s="10">
        <v>775</v>
      </c>
      <c r="T15" s="10">
        <v>775</v>
      </c>
      <c r="U15" s="10">
        <v>775</v>
      </c>
      <c r="V15" s="10">
        <v>775</v>
      </c>
      <c r="W15" s="10">
        <v>775</v>
      </c>
      <c r="X15" s="10">
        <v>775</v>
      </c>
      <c r="Y15" s="10">
        <v>775</v>
      </c>
      <c r="Z15" s="10">
        <v>775</v>
      </c>
      <c r="AA15" s="10">
        <v>785</v>
      </c>
      <c r="AB15" s="10">
        <v>785</v>
      </c>
      <c r="AC15" s="10">
        <v>785</v>
      </c>
      <c r="AD15" s="10">
        <v>785</v>
      </c>
      <c r="AE15" s="10">
        <v>785</v>
      </c>
      <c r="AF15" s="10">
        <v>785</v>
      </c>
      <c r="AG15" s="10">
        <v>23135</v>
      </c>
    </row>
    <row r="16" spans="2:33" x14ac:dyDescent="0.25">
      <c r="B16" s="9" t="s">
        <v>154</v>
      </c>
      <c r="N16" s="10">
        <v>11824.59</v>
      </c>
      <c r="O16" s="10">
        <v>337.22</v>
      </c>
      <c r="P16" s="10">
        <v>381.76</v>
      </c>
      <c r="Q16" s="10">
        <v>389.41</v>
      </c>
      <c r="R16" s="10">
        <v>300.74</v>
      </c>
      <c r="S16" s="10">
        <v>599.39</v>
      </c>
      <c r="T16" s="10">
        <v>498.78</v>
      </c>
      <c r="U16" s="10">
        <v>496</v>
      </c>
      <c r="V16" s="10">
        <v>337.46</v>
      </c>
      <c r="W16" s="10">
        <v>519.04999999999995</v>
      </c>
      <c r="X16" s="10">
        <v>517.21</v>
      </c>
      <c r="Y16" s="10">
        <v>440.82</v>
      </c>
      <c r="Z16" s="10">
        <v>496.77</v>
      </c>
      <c r="AG16" s="10">
        <v>17139.2</v>
      </c>
    </row>
    <row r="17" spans="2:33" x14ac:dyDescent="0.25">
      <c r="B17" s="9" t="s">
        <v>155</v>
      </c>
      <c r="C17" s="10">
        <v>3797.68</v>
      </c>
      <c r="D17" s="10">
        <v>3266.64</v>
      </c>
      <c r="E17" s="10">
        <v>4340.4399999999996</v>
      </c>
      <c r="F17" s="10">
        <v>3292.82</v>
      </c>
      <c r="G17" s="10">
        <v>3652.64</v>
      </c>
      <c r="H17" s="10">
        <v>3893.72</v>
      </c>
      <c r="I17" s="10">
        <v>3321.1</v>
      </c>
      <c r="J17" s="10">
        <v>5717.32</v>
      </c>
      <c r="K17" s="10">
        <v>3935.83</v>
      </c>
      <c r="L17" s="10">
        <v>3932.29</v>
      </c>
      <c r="M17" s="10">
        <v>3577.8</v>
      </c>
      <c r="N17" s="10">
        <v>2796.17</v>
      </c>
      <c r="O17" s="10">
        <v>3731.37</v>
      </c>
      <c r="P17" s="10">
        <v>2322.8200000000002</v>
      </c>
      <c r="Q17" s="10">
        <v>2320.5100000000002</v>
      </c>
      <c r="R17" s="10">
        <v>2144.4</v>
      </c>
      <c r="S17" s="10">
        <v>2855.05</v>
      </c>
      <c r="T17" s="10">
        <v>2708.97</v>
      </c>
      <c r="U17" s="10">
        <v>2617.5100000000002</v>
      </c>
      <c r="V17" s="10">
        <v>4055.92</v>
      </c>
      <c r="W17" s="10">
        <v>2625.22</v>
      </c>
      <c r="X17" s="10">
        <v>2515.75</v>
      </c>
      <c r="Y17" s="10">
        <v>2497.6</v>
      </c>
      <c r="Z17" s="10">
        <v>2532.59</v>
      </c>
      <c r="AA17" s="10">
        <v>3129.76</v>
      </c>
      <c r="AB17" s="10">
        <v>2397.87</v>
      </c>
      <c r="AC17" s="10">
        <v>2741</v>
      </c>
      <c r="AD17" s="10">
        <v>2636.02</v>
      </c>
      <c r="AE17" s="10">
        <v>2916.64</v>
      </c>
      <c r="AF17" s="10">
        <v>3080.05</v>
      </c>
      <c r="AG17" s="10">
        <v>95353.5</v>
      </c>
    </row>
    <row r="18" spans="2:33" x14ac:dyDescent="0.25">
      <c r="B18" s="9" t="s">
        <v>364</v>
      </c>
      <c r="C18" s="10">
        <v>29506.52</v>
      </c>
      <c r="D18" s="10">
        <v>25875.97</v>
      </c>
      <c r="E18" s="10">
        <v>37777.93</v>
      </c>
      <c r="F18" s="10">
        <v>28673.32</v>
      </c>
      <c r="G18" s="10">
        <v>30998.57</v>
      </c>
      <c r="H18" s="10">
        <v>32778.339999999997</v>
      </c>
      <c r="I18" s="10">
        <v>30027.24</v>
      </c>
      <c r="J18" s="10">
        <v>49730.99</v>
      </c>
      <c r="K18" s="10">
        <v>33864.46</v>
      </c>
      <c r="L18" s="10">
        <v>35154.94</v>
      </c>
      <c r="M18" s="10">
        <v>32808.03</v>
      </c>
      <c r="N18" s="10">
        <v>99796.61</v>
      </c>
      <c r="O18" s="10">
        <v>36160.43</v>
      </c>
      <c r="P18" s="10">
        <v>27511.599999999999</v>
      </c>
      <c r="Q18" s="10">
        <v>27021.24</v>
      </c>
      <c r="R18" s="10">
        <v>25895.759999999998</v>
      </c>
      <c r="S18" s="10">
        <v>31518.78</v>
      </c>
      <c r="T18" s="10">
        <v>30269.39</v>
      </c>
      <c r="U18" s="10">
        <v>30345.57</v>
      </c>
      <c r="V18" s="10">
        <v>45349.32</v>
      </c>
      <c r="W18" s="10">
        <v>30594.87</v>
      </c>
      <c r="X18" s="10">
        <v>33986.379999999997</v>
      </c>
      <c r="Y18" s="10">
        <v>30446.74</v>
      </c>
      <c r="Z18" s="10">
        <v>34345.800000000003</v>
      </c>
      <c r="AA18" s="10">
        <v>30226.9</v>
      </c>
      <c r="AB18" s="10">
        <v>23164.67</v>
      </c>
      <c r="AC18" s="10">
        <v>25357.39</v>
      </c>
      <c r="AD18" s="10">
        <v>24103.59</v>
      </c>
      <c r="AE18" s="10">
        <v>25872.01</v>
      </c>
      <c r="AF18" s="10">
        <v>26348.560000000001</v>
      </c>
      <c r="AG18" s="10">
        <v>1005511.92</v>
      </c>
    </row>
    <row r="19" spans="2:33" x14ac:dyDescent="0.25">
      <c r="B19" s="9" t="s">
        <v>365</v>
      </c>
      <c r="C19" s="10">
        <v>4193.17</v>
      </c>
      <c r="D19" s="10">
        <v>18608.98</v>
      </c>
      <c r="E19" s="10">
        <v>10706.77</v>
      </c>
      <c r="F19" s="10">
        <v>31931.08</v>
      </c>
      <c r="G19" s="10">
        <v>43488.88</v>
      </c>
      <c r="H19" s="10">
        <v>32558.51</v>
      </c>
      <c r="I19" s="10">
        <v>25317.06</v>
      </c>
      <c r="J19" s="10">
        <v>26384.11</v>
      </c>
      <c r="K19" s="10">
        <v>44734.84</v>
      </c>
      <c r="L19" s="10">
        <v>44331.26</v>
      </c>
      <c r="M19" s="10">
        <v>34887.82</v>
      </c>
      <c r="N19" s="10">
        <v>-34921.39</v>
      </c>
      <c r="O19" s="10">
        <v>1947.86</v>
      </c>
      <c r="P19" s="10">
        <v>18417.419999999998</v>
      </c>
      <c r="Q19" s="10">
        <v>30955.64</v>
      </c>
      <c r="R19" s="10">
        <v>35013.71</v>
      </c>
      <c r="S19" s="10">
        <v>45732.95</v>
      </c>
      <c r="T19" s="10">
        <v>44059.38</v>
      </c>
      <c r="U19" s="10">
        <v>39945.760000000002</v>
      </c>
      <c r="V19" s="10">
        <v>30715.63</v>
      </c>
      <c r="W19" s="10">
        <v>48451.53</v>
      </c>
      <c r="X19" s="10">
        <v>43193.59</v>
      </c>
      <c r="Y19" s="10">
        <v>35889.440000000002</v>
      </c>
      <c r="Z19" s="10">
        <v>29274.22</v>
      </c>
      <c r="AA19" s="10">
        <v>10980.77</v>
      </c>
      <c r="AB19" s="10">
        <v>22041.61</v>
      </c>
      <c r="AC19" s="10">
        <v>34317.21</v>
      </c>
      <c r="AD19" s="10">
        <v>36791.370000000003</v>
      </c>
      <c r="AE19" s="10">
        <v>46945.86</v>
      </c>
      <c r="AF19" s="10">
        <v>49570.61</v>
      </c>
      <c r="AG19" s="10">
        <v>886465.65</v>
      </c>
    </row>
    <row r="20" spans="2:33" x14ac:dyDescent="0.25">
      <c r="B20" s="9" t="s">
        <v>366</v>
      </c>
    </row>
    <row r="21" spans="2:33" x14ac:dyDescent="0.25">
      <c r="B21" s="9" t="s">
        <v>158</v>
      </c>
      <c r="C21" s="10">
        <v>1257.51</v>
      </c>
      <c r="D21" s="10">
        <v>1371.03</v>
      </c>
      <c r="E21" s="10">
        <v>1338.16</v>
      </c>
      <c r="F21" s="10">
        <v>1101.77</v>
      </c>
      <c r="G21" s="10">
        <v>1241.78</v>
      </c>
      <c r="H21" s="10">
        <v>1160.8</v>
      </c>
      <c r="I21" s="10">
        <v>1297.81</v>
      </c>
      <c r="J21" s="10">
        <v>1551.11</v>
      </c>
      <c r="K21" s="10">
        <v>1204.77</v>
      </c>
      <c r="L21" s="10">
        <v>1303.0999999999999</v>
      </c>
      <c r="M21" s="10">
        <v>1182.5</v>
      </c>
      <c r="N21" s="10">
        <v>1169.48</v>
      </c>
      <c r="O21" s="10">
        <v>1951.09</v>
      </c>
      <c r="P21" s="10">
        <v>1133.96</v>
      </c>
      <c r="Q21" s="10">
        <v>1142.71</v>
      </c>
      <c r="R21" s="10">
        <v>1320.04</v>
      </c>
      <c r="S21" s="10">
        <v>1175.67</v>
      </c>
      <c r="T21" s="10">
        <v>1252.05</v>
      </c>
      <c r="U21" s="10">
        <v>1373.79</v>
      </c>
      <c r="V21" s="10">
        <v>1633.04</v>
      </c>
      <c r="W21" s="10">
        <v>1267.7</v>
      </c>
      <c r="X21" s="10">
        <v>1358.5</v>
      </c>
      <c r="Y21" s="10">
        <v>1247.51</v>
      </c>
      <c r="Z21" s="10">
        <v>1360.78</v>
      </c>
      <c r="AA21" s="10">
        <v>1885.48</v>
      </c>
      <c r="AB21" s="10">
        <v>1260.48</v>
      </c>
      <c r="AC21" s="10">
        <v>1302.6199999999999</v>
      </c>
      <c r="AD21" s="10">
        <v>1411.25</v>
      </c>
      <c r="AE21" s="10">
        <v>1260.9000000000001</v>
      </c>
      <c r="AF21" s="10">
        <v>1253.31</v>
      </c>
      <c r="AG21" s="10">
        <v>39770.699999999997</v>
      </c>
    </row>
    <row r="22" spans="2:33" x14ac:dyDescent="0.25">
      <c r="B22" s="9" t="s">
        <v>159</v>
      </c>
      <c r="N22" s="10">
        <v>1968.04</v>
      </c>
      <c r="O22" s="10">
        <v>103.46</v>
      </c>
      <c r="P22" s="10">
        <v>142.87</v>
      </c>
      <c r="Q22" s="10">
        <v>199.05</v>
      </c>
      <c r="R22" s="10">
        <v>333.45</v>
      </c>
      <c r="S22" s="10">
        <v>317.61</v>
      </c>
      <c r="T22" s="10">
        <v>284.26</v>
      </c>
      <c r="U22" s="10">
        <v>1120.3900000000001</v>
      </c>
      <c r="V22" s="10">
        <v>286.45999999999998</v>
      </c>
      <c r="W22" s="10">
        <v>288</v>
      </c>
      <c r="X22" s="10">
        <v>213.11</v>
      </c>
      <c r="Y22" s="10">
        <v>509.14</v>
      </c>
      <c r="Z22" s="10">
        <v>309.49</v>
      </c>
      <c r="AG22" s="10">
        <v>6075.33</v>
      </c>
    </row>
    <row r="23" spans="2:33" x14ac:dyDescent="0.25">
      <c r="B23" s="9" t="s">
        <v>161</v>
      </c>
      <c r="F23" s="10">
        <v>15.95</v>
      </c>
      <c r="G23" s="10">
        <v>1.5</v>
      </c>
      <c r="M23" s="10">
        <v>1.5</v>
      </c>
      <c r="AB23" s="10">
        <v>15</v>
      </c>
      <c r="AD23" s="10">
        <v>2.5</v>
      </c>
      <c r="AE23" s="10">
        <v>1.5</v>
      </c>
      <c r="AF23" s="10">
        <v>103</v>
      </c>
      <c r="AG23" s="10">
        <v>140.94999999999999</v>
      </c>
    </row>
    <row r="24" spans="2:33" x14ac:dyDescent="0.25">
      <c r="B24" s="9" t="s">
        <v>165</v>
      </c>
      <c r="N24" s="10">
        <v>3205</v>
      </c>
      <c r="AG24" s="10">
        <v>3205</v>
      </c>
    </row>
    <row r="25" spans="2:33" x14ac:dyDescent="0.25">
      <c r="B25" s="9" t="s">
        <v>169</v>
      </c>
      <c r="C25" s="10">
        <v>-199.68</v>
      </c>
      <c r="D25" s="10">
        <v>-139.62</v>
      </c>
      <c r="E25" s="10">
        <v>-142.91999999999999</v>
      </c>
      <c r="F25" s="10">
        <v>-95.28</v>
      </c>
      <c r="G25" s="10">
        <v>-47.64</v>
      </c>
      <c r="H25" s="10">
        <v>416.51</v>
      </c>
      <c r="I25" s="10">
        <v>-15.78</v>
      </c>
      <c r="J25" s="10">
        <v>-268.74</v>
      </c>
      <c r="K25" s="10">
        <v>77.42</v>
      </c>
      <c r="L25" s="10">
        <v>157.41999999999999</v>
      </c>
      <c r="M25" s="10">
        <v>-92.58</v>
      </c>
      <c r="N25" s="10">
        <v>17383.3</v>
      </c>
      <c r="O25" s="10">
        <v>1113.3699999999999</v>
      </c>
      <c r="P25" s="10">
        <v>1318.59</v>
      </c>
      <c r="Q25" s="10">
        <v>2865.84</v>
      </c>
      <c r="R25" s="10">
        <v>2792.24</v>
      </c>
      <c r="S25" s="10">
        <v>1481.85</v>
      </c>
      <c r="T25" s="10">
        <v>2495.64</v>
      </c>
      <c r="U25" s="10">
        <v>17079.28</v>
      </c>
      <c r="V25" s="10">
        <v>1222.49</v>
      </c>
      <c r="W25" s="10">
        <v>4189.1899999999996</v>
      </c>
      <c r="X25" s="10">
        <v>4030.34</v>
      </c>
      <c r="Y25" s="10">
        <v>4837.8100000000004</v>
      </c>
      <c r="Z25" s="10">
        <v>9126.59</v>
      </c>
      <c r="AA25" s="10">
        <v>0</v>
      </c>
      <c r="AB25" s="10">
        <v>0</v>
      </c>
      <c r="AC25" s="10">
        <v>100</v>
      </c>
      <c r="AD25" s="10">
        <v>-15</v>
      </c>
      <c r="AE25" s="10">
        <v>0</v>
      </c>
      <c r="AF25" s="10">
        <v>0</v>
      </c>
      <c r="AG25" s="10">
        <v>69670.64</v>
      </c>
    </row>
    <row r="26" spans="2:33" x14ac:dyDescent="0.25">
      <c r="B26" s="9" t="s">
        <v>171</v>
      </c>
      <c r="N26" s="10">
        <v>3788</v>
      </c>
      <c r="AG26" s="10">
        <v>3788</v>
      </c>
    </row>
    <row r="27" spans="2:33" x14ac:dyDescent="0.25">
      <c r="B27" s="9" t="s">
        <v>172</v>
      </c>
      <c r="C27" s="10">
        <v>8295</v>
      </c>
      <c r="D27" s="10">
        <v>8295</v>
      </c>
      <c r="E27" s="10">
        <v>8295</v>
      </c>
      <c r="F27" s="10">
        <v>250</v>
      </c>
      <c r="G27" s="10">
        <v>16800</v>
      </c>
      <c r="H27" s="10">
        <v>17100</v>
      </c>
      <c r="I27" s="10">
        <v>8800</v>
      </c>
      <c r="K27" s="10">
        <v>17600</v>
      </c>
      <c r="L27" s="10">
        <v>8800</v>
      </c>
      <c r="M27" s="10">
        <v>8800</v>
      </c>
      <c r="O27" s="10">
        <v>8800</v>
      </c>
      <c r="P27" s="10">
        <v>8800</v>
      </c>
      <c r="Q27" s="10">
        <v>17300</v>
      </c>
      <c r="R27" s="10">
        <v>8800</v>
      </c>
      <c r="S27" s="10">
        <v>8800</v>
      </c>
      <c r="T27" s="10">
        <v>8800</v>
      </c>
      <c r="U27" s="10">
        <v>8800</v>
      </c>
      <c r="V27" s="10">
        <v>8800</v>
      </c>
      <c r="W27" s="10">
        <v>8800</v>
      </c>
      <c r="X27" s="10">
        <v>8800</v>
      </c>
      <c r="Z27" s="10">
        <v>17600</v>
      </c>
      <c r="AB27" s="10">
        <v>17600</v>
      </c>
      <c r="AC27" s="10">
        <v>8800</v>
      </c>
      <c r="AD27" s="10">
        <v>8800</v>
      </c>
      <c r="AE27" s="10">
        <v>8800</v>
      </c>
      <c r="AF27" s="10">
        <v>8800</v>
      </c>
      <c r="AG27" s="10">
        <v>269935</v>
      </c>
    </row>
    <row r="28" spans="2:33" x14ac:dyDescent="0.25">
      <c r="B28" s="9" t="s">
        <v>174</v>
      </c>
      <c r="C28" s="10">
        <v>4895.7700000000004</v>
      </c>
      <c r="D28" s="10">
        <v>2922.07</v>
      </c>
      <c r="E28" s="10">
        <v>3934.82</v>
      </c>
      <c r="F28" s="10">
        <v>5650.07</v>
      </c>
      <c r="G28" s="10">
        <v>5359.2</v>
      </c>
      <c r="H28" s="10">
        <v>5893.81</v>
      </c>
      <c r="I28" s="10">
        <v>3544.53</v>
      </c>
      <c r="J28" s="10">
        <v>4252.6499999999996</v>
      </c>
      <c r="K28" s="10">
        <v>4313.25</v>
      </c>
      <c r="L28" s="10">
        <v>4470.43</v>
      </c>
      <c r="M28" s="10">
        <v>4447.78</v>
      </c>
      <c r="N28" s="10">
        <v>5312.91</v>
      </c>
      <c r="O28" s="10">
        <v>6287.81</v>
      </c>
      <c r="P28" s="10">
        <v>4812.45</v>
      </c>
      <c r="Q28" s="10">
        <v>5667.12</v>
      </c>
      <c r="R28" s="10">
        <v>4276.18</v>
      </c>
      <c r="S28" s="10">
        <v>4311.6099999999997</v>
      </c>
      <c r="T28" s="10">
        <v>5746.71</v>
      </c>
      <c r="U28" s="10">
        <v>5412</v>
      </c>
      <c r="V28" s="10">
        <v>5134.71</v>
      </c>
      <c r="W28" s="10">
        <v>5943.45</v>
      </c>
      <c r="X28" s="10">
        <v>6790.83</v>
      </c>
      <c r="Y28" s="10">
        <v>6800.45</v>
      </c>
      <c r="Z28" s="10">
        <v>6278.54</v>
      </c>
      <c r="AA28" s="10">
        <v>7419.53</v>
      </c>
      <c r="AB28" s="10">
        <v>5912.8</v>
      </c>
      <c r="AC28" s="10">
        <v>4065.9</v>
      </c>
      <c r="AD28" s="10">
        <v>5070.74</v>
      </c>
      <c r="AE28" s="10">
        <v>3429.29</v>
      </c>
      <c r="AF28" s="10">
        <v>4693.03</v>
      </c>
      <c r="AG28" s="10">
        <v>153050.44</v>
      </c>
    </row>
    <row r="29" spans="2:33" x14ac:dyDescent="0.25">
      <c r="B29" s="9" t="s">
        <v>176</v>
      </c>
      <c r="H29" s="10">
        <v>100</v>
      </c>
      <c r="I29" s="10">
        <v>150</v>
      </c>
      <c r="J29" s="10">
        <v>150</v>
      </c>
      <c r="K29" s="10">
        <v>150</v>
      </c>
      <c r="L29" s="10">
        <v>150</v>
      </c>
      <c r="M29" s="10">
        <v>324.58</v>
      </c>
      <c r="N29" s="10">
        <v>1321.1</v>
      </c>
      <c r="O29" s="10">
        <v>170.71</v>
      </c>
      <c r="P29" s="10">
        <v>170.71</v>
      </c>
      <c r="Q29" s="10">
        <v>170.71</v>
      </c>
      <c r="R29" s="10">
        <v>170.36</v>
      </c>
      <c r="S29" s="10">
        <v>170.36</v>
      </c>
      <c r="T29" s="10">
        <v>170.36</v>
      </c>
      <c r="U29" s="10">
        <v>171.23</v>
      </c>
      <c r="V29" s="10">
        <v>171.23</v>
      </c>
      <c r="W29" s="10">
        <v>171.23</v>
      </c>
      <c r="X29" s="10">
        <v>171.23</v>
      </c>
      <c r="Y29" s="10">
        <v>171.23</v>
      </c>
      <c r="Z29" s="10">
        <v>171.23</v>
      </c>
      <c r="AA29" s="10">
        <v>147.74</v>
      </c>
      <c r="AB29" s="10">
        <v>148.24</v>
      </c>
      <c r="AC29" s="10">
        <v>148.24</v>
      </c>
      <c r="AD29" s="10">
        <v>148.24</v>
      </c>
      <c r="AE29" s="10">
        <v>148.79</v>
      </c>
      <c r="AF29" s="10">
        <v>149.5</v>
      </c>
      <c r="AG29" s="10">
        <v>5287.02</v>
      </c>
    </row>
    <row r="30" spans="2:33" x14ac:dyDescent="0.25">
      <c r="B30" s="9" t="s">
        <v>177</v>
      </c>
      <c r="C30" s="10">
        <v>0</v>
      </c>
      <c r="D30" s="10">
        <v>0</v>
      </c>
      <c r="E30" s="10">
        <v>0</v>
      </c>
      <c r="F30" s="10">
        <v>-240</v>
      </c>
      <c r="G30" s="10">
        <v>-426</v>
      </c>
      <c r="H30" s="10">
        <v>-358.5</v>
      </c>
      <c r="I30" s="10">
        <v>-493</v>
      </c>
      <c r="J30" s="10">
        <v>-928.41</v>
      </c>
      <c r="K30" s="10">
        <v>-419</v>
      </c>
      <c r="L30" s="10">
        <v>-579</v>
      </c>
      <c r="M30" s="10">
        <v>-623</v>
      </c>
      <c r="N30" s="10">
        <v>6441.04</v>
      </c>
      <c r="O30" s="10">
        <v>-412.5</v>
      </c>
      <c r="P30" s="10">
        <v>-793.75</v>
      </c>
      <c r="Q30" s="10">
        <v>-727.25</v>
      </c>
      <c r="R30" s="10">
        <v>-471.25</v>
      </c>
      <c r="S30" s="10">
        <v>-657.5</v>
      </c>
      <c r="T30" s="10">
        <v>-658</v>
      </c>
      <c r="U30" s="10">
        <v>-650.48</v>
      </c>
      <c r="V30" s="10">
        <v>-1296.0899999999999</v>
      </c>
      <c r="W30" s="10">
        <v>-920.24</v>
      </c>
      <c r="X30" s="10">
        <v>-745</v>
      </c>
      <c r="Y30" s="10">
        <v>-766.5</v>
      </c>
      <c r="Z30" s="10">
        <v>-1150</v>
      </c>
      <c r="AA30" s="10">
        <v>-1235.75</v>
      </c>
      <c r="AB30" s="10">
        <v>-1216.5</v>
      </c>
      <c r="AC30" s="10">
        <v>-1134.74</v>
      </c>
      <c r="AD30" s="10">
        <v>-927.11</v>
      </c>
      <c r="AE30" s="10">
        <v>-987.53</v>
      </c>
      <c r="AF30" s="10">
        <v>-1323.66</v>
      </c>
      <c r="AG30" s="10">
        <v>-13699.72</v>
      </c>
    </row>
    <row r="31" spans="2:33" x14ac:dyDescent="0.25">
      <c r="B31" s="9" t="s">
        <v>178</v>
      </c>
      <c r="O31" s="10">
        <v>109</v>
      </c>
      <c r="P31" s="10">
        <v>51.39</v>
      </c>
      <c r="Q31" s="10">
        <v>80.88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60.54</v>
      </c>
      <c r="Z31" s="10">
        <v>3.51</v>
      </c>
      <c r="AG31" s="10">
        <v>305.32</v>
      </c>
    </row>
    <row r="32" spans="2:33" x14ac:dyDescent="0.25">
      <c r="B32" s="9" t="s">
        <v>179</v>
      </c>
      <c r="N32" s="10">
        <v>1495.31</v>
      </c>
      <c r="O32" s="10">
        <v>362.16</v>
      </c>
      <c r="P32" s="10">
        <v>86.88</v>
      </c>
      <c r="Q32" s="10">
        <v>60.84</v>
      </c>
      <c r="R32" s="10">
        <v>183.59</v>
      </c>
      <c r="S32" s="10">
        <v>185.07</v>
      </c>
      <c r="T32" s="10">
        <v>5.6</v>
      </c>
      <c r="U32" s="10">
        <v>505.52</v>
      </c>
      <c r="V32" s="10">
        <v>0</v>
      </c>
      <c r="W32" s="10">
        <v>2.2400000000000002</v>
      </c>
      <c r="X32" s="10">
        <v>174</v>
      </c>
      <c r="Y32" s="10">
        <v>11.06</v>
      </c>
      <c r="Z32" s="10">
        <v>547.46</v>
      </c>
      <c r="AG32" s="10">
        <v>3619.73</v>
      </c>
    </row>
    <row r="33" spans="2:33" x14ac:dyDescent="0.25">
      <c r="B33" s="9" t="s">
        <v>181</v>
      </c>
      <c r="AC33" s="10">
        <v>9337.56</v>
      </c>
      <c r="AG33" s="10">
        <v>9337.56</v>
      </c>
    </row>
    <row r="34" spans="2:33" x14ac:dyDescent="0.25">
      <c r="B34" s="9" t="s">
        <v>80</v>
      </c>
      <c r="U34" s="10">
        <v>185</v>
      </c>
      <c r="V34" s="10">
        <v>482.53</v>
      </c>
      <c r="W34" s="10">
        <v>510.67</v>
      </c>
      <c r="X34" s="10">
        <v>326.49</v>
      </c>
      <c r="Y34" s="10">
        <v>269.04000000000002</v>
      </c>
      <c r="Z34" s="10">
        <v>319.32</v>
      </c>
      <c r="AA34" s="10">
        <v>320.51</v>
      </c>
      <c r="AB34" s="10">
        <v>246.29</v>
      </c>
      <c r="AC34" s="10">
        <v>205.89</v>
      </c>
      <c r="AG34" s="10">
        <v>2865.74</v>
      </c>
    </row>
    <row r="35" spans="2:33" x14ac:dyDescent="0.25">
      <c r="B35" s="9" t="s">
        <v>367</v>
      </c>
      <c r="C35" s="10">
        <v>14248.6</v>
      </c>
      <c r="D35" s="10">
        <v>12448.48</v>
      </c>
      <c r="E35" s="10">
        <v>13425.06</v>
      </c>
      <c r="F35" s="10">
        <v>6682.51</v>
      </c>
      <c r="G35" s="10">
        <v>22928.84</v>
      </c>
      <c r="H35" s="10">
        <v>24312.62</v>
      </c>
      <c r="I35" s="10">
        <v>13283.56</v>
      </c>
      <c r="J35" s="10">
        <v>4756.6099999999997</v>
      </c>
      <c r="K35" s="10">
        <v>22926.44</v>
      </c>
      <c r="L35" s="10">
        <v>14301.95</v>
      </c>
      <c r="M35" s="10">
        <v>14040.78</v>
      </c>
      <c r="N35" s="10">
        <v>42084.18</v>
      </c>
      <c r="O35" s="10">
        <v>18485.099999999999</v>
      </c>
      <c r="P35" s="10">
        <v>15723.1</v>
      </c>
      <c r="Q35" s="10">
        <v>26759.9</v>
      </c>
      <c r="R35" s="10">
        <v>17404.61</v>
      </c>
      <c r="S35" s="10">
        <v>15784.67</v>
      </c>
      <c r="T35" s="10">
        <v>18096.62</v>
      </c>
      <c r="U35" s="10">
        <v>33996.730000000003</v>
      </c>
      <c r="V35" s="10">
        <v>16434.37</v>
      </c>
      <c r="W35" s="10">
        <v>20252.240000000002</v>
      </c>
      <c r="X35" s="10">
        <v>21119.5</v>
      </c>
      <c r="Y35" s="10">
        <v>13140.28</v>
      </c>
      <c r="Z35" s="10">
        <v>34566.92</v>
      </c>
      <c r="AA35" s="10">
        <v>8537.51</v>
      </c>
      <c r="AB35" s="10">
        <v>23966.31</v>
      </c>
      <c r="AC35" s="10">
        <v>22825.47</v>
      </c>
      <c r="AD35" s="10">
        <v>14490.62</v>
      </c>
      <c r="AE35" s="10">
        <v>12652.95</v>
      </c>
      <c r="AF35" s="10">
        <v>13675.18</v>
      </c>
      <c r="AG35" s="10">
        <v>553351.71</v>
      </c>
    </row>
    <row r="36" spans="2:33" x14ac:dyDescent="0.25">
      <c r="B36" s="9" t="s">
        <v>368</v>
      </c>
      <c r="C36" s="10">
        <v>-10055.43</v>
      </c>
      <c r="D36" s="10">
        <v>6160.5</v>
      </c>
      <c r="E36" s="10">
        <v>-2718.29000000001</v>
      </c>
      <c r="F36" s="10">
        <v>25248.57</v>
      </c>
      <c r="G36" s="10">
        <v>20560.04</v>
      </c>
      <c r="H36" s="10">
        <v>8245.8899999999903</v>
      </c>
      <c r="I36" s="10">
        <v>12033.5</v>
      </c>
      <c r="J36" s="10">
        <v>21627.5</v>
      </c>
      <c r="K36" s="10">
        <v>21808.400000000001</v>
      </c>
      <c r="L36" s="10">
        <v>30029.31</v>
      </c>
      <c r="M36" s="10">
        <v>20847.04</v>
      </c>
      <c r="N36" s="10">
        <v>-77005.570000000007</v>
      </c>
      <c r="O36" s="10">
        <v>-16537.240000000002</v>
      </c>
      <c r="P36" s="10">
        <v>2694.3200000000102</v>
      </c>
      <c r="Q36" s="10">
        <v>4195.74</v>
      </c>
      <c r="R36" s="10">
        <v>17609.099999999999</v>
      </c>
      <c r="S36" s="10">
        <v>29948.28</v>
      </c>
      <c r="T36" s="10">
        <v>25962.76</v>
      </c>
      <c r="U36" s="10">
        <v>5949.0300000000097</v>
      </c>
      <c r="V36" s="10">
        <v>14281.26</v>
      </c>
      <c r="W36" s="10">
        <v>28199.29</v>
      </c>
      <c r="X36" s="10">
        <v>22074.09</v>
      </c>
      <c r="Y36" s="10">
        <v>22749.16</v>
      </c>
      <c r="Z36" s="10">
        <v>-5292.7</v>
      </c>
      <c r="AA36" s="10">
        <v>2443.2600000000002</v>
      </c>
      <c r="AB36" s="10">
        <v>-1924.7</v>
      </c>
      <c r="AC36" s="10">
        <v>11491.74</v>
      </c>
      <c r="AD36" s="10">
        <v>22300.75</v>
      </c>
      <c r="AE36" s="10">
        <v>34292.910000000003</v>
      </c>
      <c r="AF36" s="10">
        <v>35895.43</v>
      </c>
      <c r="AG36" s="10">
        <v>333113.94</v>
      </c>
    </row>
    <row r="37" spans="2:33" x14ac:dyDescent="0.25">
      <c r="B37" s="9" t="s">
        <v>84</v>
      </c>
    </row>
    <row r="38" spans="2:33" x14ac:dyDescent="0.25">
      <c r="B38" s="9" t="s">
        <v>182</v>
      </c>
      <c r="N38" s="10">
        <v>108.51</v>
      </c>
      <c r="AG38" s="10">
        <v>108.51</v>
      </c>
    </row>
    <row r="39" spans="2:33" x14ac:dyDescent="0.25">
      <c r="B39" s="9" t="s">
        <v>369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108.51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108.51</v>
      </c>
    </row>
    <row r="40" spans="2:33" x14ac:dyDescent="0.25">
      <c r="B40" s="9" t="s">
        <v>85</v>
      </c>
    </row>
    <row r="41" spans="2:33" x14ac:dyDescent="0.25">
      <c r="B41" s="9" t="s">
        <v>187</v>
      </c>
      <c r="S41" s="10">
        <v>12.39</v>
      </c>
      <c r="Z41" s="10">
        <v>-30</v>
      </c>
      <c r="AA41" s="10">
        <v>161.97999999999999</v>
      </c>
      <c r="AB41" s="10">
        <v>-30</v>
      </c>
      <c r="AC41" s="10">
        <v>-30</v>
      </c>
      <c r="AD41" s="10">
        <v>-15</v>
      </c>
      <c r="AE41" s="10">
        <v>-30</v>
      </c>
      <c r="AF41" s="10">
        <v>9985</v>
      </c>
      <c r="AG41" s="10">
        <v>10024.370000000001</v>
      </c>
    </row>
    <row r="42" spans="2:33" x14ac:dyDescent="0.25">
      <c r="B42" s="9" t="s">
        <v>370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12.39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-30</v>
      </c>
      <c r="AA42" s="10">
        <v>161.97999999999999</v>
      </c>
      <c r="AB42" s="10">
        <v>-30</v>
      </c>
      <c r="AC42" s="10">
        <v>-30</v>
      </c>
      <c r="AD42" s="10">
        <v>-15</v>
      </c>
      <c r="AE42" s="10">
        <v>-30</v>
      </c>
      <c r="AF42" s="10">
        <v>9985</v>
      </c>
      <c r="AG42" s="10">
        <v>10024.370000000001</v>
      </c>
    </row>
    <row r="43" spans="2:33" x14ac:dyDescent="0.25">
      <c r="B43" s="9" t="s">
        <v>371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108.51</v>
      </c>
      <c r="O43" s="10">
        <v>0</v>
      </c>
      <c r="P43" s="10">
        <v>0</v>
      </c>
      <c r="Q43" s="10">
        <v>0</v>
      </c>
      <c r="R43" s="10">
        <v>0</v>
      </c>
      <c r="S43" s="10">
        <v>-12.39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30</v>
      </c>
      <c r="AA43" s="10">
        <v>-161.97999999999999</v>
      </c>
      <c r="AB43" s="10">
        <v>30</v>
      </c>
      <c r="AC43" s="10">
        <v>30</v>
      </c>
      <c r="AD43" s="10">
        <v>15</v>
      </c>
      <c r="AE43" s="10">
        <v>30</v>
      </c>
      <c r="AF43" s="10">
        <v>-9985</v>
      </c>
      <c r="AG43" s="10">
        <v>-9915.86</v>
      </c>
    </row>
    <row r="44" spans="2:33" x14ac:dyDescent="0.25">
      <c r="B44" s="9" t="s">
        <v>290</v>
      </c>
      <c r="C44" s="10">
        <v>-10055.43</v>
      </c>
      <c r="D44" s="10">
        <v>6160.5</v>
      </c>
      <c r="E44" s="10">
        <v>-2718.29000000001</v>
      </c>
      <c r="F44" s="10">
        <v>25248.57</v>
      </c>
      <c r="G44" s="10">
        <v>20560.04</v>
      </c>
      <c r="H44" s="10">
        <v>8245.8899999999903</v>
      </c>
      <c r="I44" s="10">
        <v>12033.5</v>
      </c>
      <c r="J44" s="10">
        <v>21627.5</v>
      </c>
      <c r="K44" s="10">
        <v>21808.400000000001</v>
      </c>
      <c r="L44" s="10">
        <v>30029.31</v>
      </c>
      <c r="M44" s="10">
        <v>20847.04</v>
      </c>
      <c r="N44" s="10">
        <v>-76897.06</v>
      </c>
      <c r="O44" s="10">
        <v>-16537.240000000002</v>
      </c>
      <c r="P44" s="10">
        <v>2694.3200000000102</v>
      </c>
      <c r="Q44" s="10">
        <v>4195.74</v>
      </c>
      <c r="R44" s="10">
        <v>17609.099999999999</v>
      </c>
      <c r="S44" s="10">
        <v>29935.89</v>
      </c>
      <c r="T44" s="10">
        <v>25962.76</v>
      </c>
      <c r="U44" s="10">
        <v>5949.0300000000097</v>
      </c>
      <c r="V44" s="10">
        <v>14281.26</v>
      </c>
      <c r="W44" s="10">
        <v>28199.29</v>
      </c>
      <c r="X44" s="10">
        <v>22074.09</v>
      </c>
      <c r="Y44" s="10">
        <v>22749.16</v>
      </c>
      <c r="Z44" s="10">
        <v>-5262.7</v>
      </c>
      <c r="AA44" s="10">
        <v>2281.2800000000002</v>
      </c>
      <c r="AB44" s="10">
        <v>-1894.7</v>
      </c>
      <c r="AC44" s="10">
        <v>11521.74</v>
      </c>
      <c r="AD44" s="10">
        <v>22315.75</v>
      </c>
      <c r="AE44" s="10">
        <v>34322.910000000003</v>
      </c>
      <c r="AF44" s="10">
        <v>25910.43</v>
      </c>
      <c r="AG44" s="10">
        <v>323198.08000000002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B0B7BF"/>
  </sheetPr>
  <dimension ref="B3:AG55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8.7109375" defaultRowHeight="15" x14ac:dyDescent="0.25"/>
  <cols>
    <col min="2" max="2" width="38" customWidth="1"/>
    <col min="3" max="33" width="11" customWidth="1"/>
  </cols>
  <sheetData>
    <row r="3" spans="2:33" x14ac:dyDescent="0.25">
      <c r="B3" s="8"/>
      <c r="C3" t="s">
        <v>330</v>
      </c>
      <c r="D3" t="s">
        <v>331</v>
      </c>
      <c r="E3" t="s">
        <v>332</v>
      </c>
      <c r="F3" t="s">
        <v>333</v>
      </c>
      <c r="G3" t="s">
        <v>334</v>
      </c>
      <c r="H3" t="s">
        <v>335</v>
      </c>
      <c r="I3" t="s">
        <v>336</v>
      </c>
      <c r="J3" t="s">
        <v>337</v>
      </c>
      <c r="K3" t="s">
        <v>338</v>
      </c>
      <c r="L3" t="s">
        <v>339</v>
      </c>
      <c r="M3" t="s">
        <v>340</v>
      </c>
      <c r="N3" t="s">
        <v>341</v>
      </c>
      <c r="O3" t="s">
        <v>342</v>
      </c>
      <c r="P3" t="s">
        <v>343</v>
      </c>
      <c r="Q3" t="s">
        <v>344</v>
      </c>
      <c r="R3" t="s">
        <v>345</v>
      </c>
      <c r="S3" t="s">
        <v>346</v>
      </c>
      <c r="T3" t="s">
        <v>347</v>
      </c>
      <c r="U3" t="s">
        <v>348</v>
      </c>
      <c r="V3" t="s">
        <v>349</v>
      </c>
      <c r="W3" t="s">
        <v>350</v>
      </c>
      <c r="X3" t="s">
        <v>351</v>
      </c>
      <c r="Y3" t="s">
        <v>352</v>
      </c>
      <c r="Z3" t="s">
        <v>353</v>
      </c>
      <c r="AA3" t="s">
        <v>354</v>
      </c>
      <c r="AB3" t="s">
        <v>355</v>
      </c>
      <c r="AC3" t="s">
        <v>356</v>
      </c>
      <c r="AD3" t="s">
        <v>357</v>
      </c>
      <c r="AE3" t="s">
        <v>358</v>
      </c>
      <c r="AF3" t="s">
        <v>359</v>
      </c>
      <c r="AG3" t="s">
        <v>360</v>
      </c>
    </row>
    <row r="4" spans="2:33" x14ac:dyDescent="0.25">
      <c r="B4" s="9" t="s">
        <v>361</v>
      </c>
    </row>
    <row r="5" spans="2:33" x14ac:dyDescent="0.25">
      <c r="B5" s="9" t="s">
        <v>139</v>
      </c>
      <c r="C5" s="10">
        <v>2368</v>
      </c>
      <c r="D5" s="10">
        <v>2879</v>
      </c>
      <c r="E5" s="10">
        <v>1599</v>
      </c>
      <c r="F5" s="10">
        <v>1742</v>
      </c>
      <c r="G5" s="10">
        <v>2159</v>
      </c>
      <c r="H5" s="10">
        <v>1347</v>
      </c>
      <c r="I5" s="10">
        <v>2119</v>
      </c>
      <c r="J5" s="10">
        <v>1795</v>
      </c>
      <c r="K5" s="10">
        <v>1792</v>
      </c>
      <c r="L5" s="10">
        <v>2153</v>
      </c>
      <c r="M5" s="10">
        <v>1429</v>
      </c>
      <c r="N5" s="10">
        <v>3203</v>
      </c>
      <c r="O5" s="10">
        <v>708</v>
      </c>
      <c r="P5" s="10">
        <v>1170</v>
      </c>
      <c r="Q5" s="10">
        <v>1160</v>
      </c>
      <c r="R5" s="10">
        <v>1647</v>
      </c>
      <c r="S5" s="10">
        <v>1125</v>
      </c>
      <c r="T5" s="10">
        <v>1572</v>
      </c>
      <c r="U5" s="10">
        <v>1852</v>
      </c>
      <c r="V5" s="10">
        <v>1036</v>
      </c>
      <c r="W5" s="10">
        <v>2183</v>
      </c>
      <c r="X5" s="10">
        <v>1521</v>
      </c>
      <c r="Y5" s="10">
        <v>1194</v>
      </c>
      <c r="Z5" s="10">
        <v>2034</v>
      </c>
      <c r="AA5" s="10">
        <v>1515</v>
      </c>
      <c r="AB5" s="10">
        <v>1447</v>
      </c>
      <c r="AC5" s="10">
        <v>1404</v>
      </c>
      <c r="AD5" s="10">
        <v>1756</v>
      </c>
      <c r="AE5" s="10">
        <v>2121</v>
      </c>
      <c r="AF5" s="10">
        <v>1727</v>
      </c>
      <c r="AG5" s="10">
        <v>51757</v>
      </c>
    </row>
    <row r="6" spans="2:33" x14ac:dyDescent="0.25">
      <c r="B6" s="9" t="s">
        <v>141</v>
      </c>
      <c r="C6" s="10">
        <v>25625</v>
      </c>
      <c r="D6" s="10">
        <v>33043</v>
      </c>
      <c r="E6" s="10">
        <v>30319</v>
      </c>
      <c r="F6" s="10">
        <v>33690</v>
      </c>
      <c r="G6" s="10">
        <v>38796</v>
      </c>
      <c r="H6" s="10">
        <v>37975</v>
      </c>
      <c r="I6" s="10">
        <v>33964</v>
      </c>
      <c r="J6" s="10">
        <v>39734</v>
      </c>
      <c r="K6" s="10">
        <v>44420</v>
      </c>
      <c r="L6" s="10">
        <v>46097</v>
      </c>
      <c r="M6" s="10">
        <v>42379</v>
      </c>
      <c r="N6" s="10">
        <v>44400</v>
      </c>
      <c r="O6" s="10">
        <v>28576</v>
      </c>
      <c r="P6" s="10">
        <v>31642</v>
      </c>
      <c r="Q6" s="10">
        <v>34675</v>
      </c>
      <c r="R6" s="10">
        <v>33236</v>
      </c>
      <c r="S6" s="10">
        <v>43444</v>
      </c>
      <c r="T6" s="10">
        <v>38601</v>
      </c>
      <c r="U6" s="10">
        <v>34429</v>
      </c>
      <c r="V6" s="10">
        <v>39810</v>
      </c>
      <c r="W6" s="10">
        <v>40466</v>
      </c>
      <c r="X6" s="10">
        <v>43792</v>
      </c>
      <c r="Y6" s="10">
        <v>35494</v>
      </c>
      <c r="Z6" s="10">
        <v>45480</v>
      </c>
      <c r="AA6" s="10">
        <v>29556</v>
      </c>
      <c r="AB6" s="10">
        <v>30282</v>
      </c>
      <c r="AC6" s="10">
        <v>32355</v>
      </c>
      <c r="AD6" s="10">
        <v>37962</v>
      </c>
      <c r="AE6" s="10">
        <v>48590</v>
      </c>
      <c r="AF6" s="10">
        <v>40701</v>
      </c>
      <c r="AG6" s="10">
        <v>1119533</v>
      </c>
    </row>
    <row r="7" spans="2:33" x14ac:dyDescent="0.25">
      <c r="B7" s="9" t="s">
        <v>142</v>
      </c>
      <c r="C7" s="10">
        <v>13005</v>
      </c>
      <c r="D7" s="10">
        <v>12825</v>
      </c>
      <c r="E7" s="10">
        <v>13005</v>
      </c>
      <c r="F7" s="10">
        <v>12555</v>
      </c>
      <c r="G7" s="10">
        <v>12510</v>
      </c>
      <c r="H7" s="10">
        <v>12060</v>
      </c>
      <c r="I7" s="10">
        <v>12870</v>
      </c>
      <c r="J7" s="10">
        <v>11565</v>
      </c>
      <c r="K7" s="10">
        <v>11025</v>
      </c>
      <c r="L7" s="10">
        <v>11070</v>
      </c>
      <c r="M7" s="10">
        <v>11295</v>
      </c>
      <c r="N7" s="10">
        <v>10935</v>
      </c>
      <c r="O7" s="10">
        <v>10395</v>
      </c>
      <c r="P7" s="10">
        <v>10755</v>
      </c>
      <c r="Q7" s="10">
        <v>9990</v>
      </c>
      <c r="R7" s="10">
        <v>10260</v>
      </c>
      <c r="S7" s="10">
        <v>9945</v>
      </c>
      <c r="T7" s="10">
        <v>10215</v>
      </c>
      <c r="U7" s="10">
        <v>10035</v>
      </c>
      <c r="V7" s="10">
        <v>9990</v>
      </c>
      <c r="W7" s="10">
        <v>9945</v>
      </c>
      <c r="X7" s="10">
        <v>10170</v>
      </c>
      <c r="Y7" s="10">
        <v>10440</v>
      </c>
      <c r="Z7" s="10">
        <v>10170</v>
      </c>
      <c r="AA7" s="10">
        <v>9540</v>
      </c>
      <c r="AB7" s="10">
        <v>9945</v>
      </c>
      <c r="AC7" s="10">
        <v>9405</v>
      </c>
      <c r="AD7" s="10">
        <v>9450</v>
      </c>
      <c r="AE7" s="10">
        <v>9855</v>
      </c>
      <c r="AF7" s="10">
        <v>10125</v>
      </c>
      <c r="AG7" s="10">
        <v>325350</v>
      </c>
    </row>
    <row r="8" spans="2:33" x14ac:dyDescent="0.25">
      <c r="B8" s="9" t="s">
        <v>143</v>
      </c>
      <c r="C8" s="10">
        <v>2874.49</v>
      </c>
      <c r="D8" s="10">
        <v>541</v>
      </c>
      <c r="E8" s="10">
        <v>440.09</v>
      </c>
      <c r="F8" s="10">
        <v>245</v>
      </c>
      <c r="G8" s="10">
        <v>566</v>
      </c>
      <c r="H8" s="10">
        <v>689.34</v>
      </c>
      <c r="I8" s="10">
        <v>506</v>
      </c>
      <c r="J8" s="10">
        <v>1171.56</v>
      </c>
      <c r="K8" s="10">
        <v>787.25</v>
      </c>
      <c r="L8" s="10">
        <v>787.9</v>
      </c>
      <c r="M8" s="10">
        <v>1095.72</v>
      </c>
      <c r="N8" s="10">
        <v>2291.9499999999998</v>
      </c>
      <c r="O8" s="10">
        <v>1782.91</v>
      </c>
      <c r="P8" s="10">
        <v>170</v>
      </c>
      <c r="Q8" s="10">
        <v>985.02</v>
      </c>
      <c r="R8" s="10">
        <v>652.20000000000005</v>
      </c>
      <c r="S8" s="10">
        <v>1516.91</v>
      </c>
      <c r="T8" s="10">
        <v>907</v>
      </c>
      <c r="U8" s="10">
        <v>429</v>
      </c>
      <c r="V8" s="10">
        <v>483</v>
      </c>
      <c r="W8" s="10">
        <v>1497.2</v>
      </c>
      <c r="X8" s="10">
        <v>889.96</v>
      </c>
      <c r="Y8" s="10">
        <v>234</v>
      </c>
      <c r="Z8" s="10">
        <v>707</v>
      </c>
      <c r="AA8" s="10">
        <v>224</v>
      </c>
      <c r="AB8" s="10">
        <v>632</v>
      </c>
      <c r="AC8" s="10">
        <v>225</v>
      </c>
      <c r="AD8" s="10">
        <v>140</v>
      </c>
      <c r="AE8" s="10">
        <v>654</v>
      </c>
      <c r="AF8" s="10">
        <v>388</v>
      </c>
      <c r="AG8" s="10">
        <v>24513.5</v>
      </c>
    </row>
    <row r="9" spans="2:33" x14ac:dyDescent="0.25">
      <c r="B9" s="9" t="s">
        <v>144</v>
      </c>
      <c r="C9" s="10">
        <v>0</v>
      </c>
      <c r="D9" s="10">
        <v>-165.28</v>
      </c>
      <c r="E9" s="10">
        <v>-65</v>
      </c>
      <c r="F9" s="10">
        <v>-195</v>
      </c>
      <c r="G9" s="10">
        <v>-106.8</v>
      </c>
      <c r="H9" s="10">
        <v>-461.21</v>
      </c>
      <c r="I9" s="10">
        <v>-333</v>
      </c>
      <c r="J9" s="10">
        <v>-329</v>
      </c>
      <c r="K9" s="10">
        <v>-360</v>
      </c>
      <c r="L9" s="10">
        <v>-219.8</v>
      </c>
      <c r="M9" s="10">
        <v>-33.590000000000003</v>
      </c>
      <c r="N9" s="10">
        <v>-245.65</v>
      </c>
      <c r="O9" s="10">
        <v>-74</v>
      </c>
      <c r="P9" s="10">
        <v>-212.75</v>
      </c>
      <c r="Q9" s="10">
        <v>-114</v>
      </c>
      <c r="R9" s="10">
        <v>-90</v>
      </c>
      <c r="S9" s="10">
        <v>-198</v>
      </c>
      <c r="T9" s="10">
        <v>-82</v>
      </c>
      <c r="U9" s="10">
        <v>-115</v>
      </c>
      <c r="V9" s="10">
        <v>-209</v>
      </c>
      <c r="W9" s="10">
        <v>-159</v>
      </c>
      <c r="X9" s="10">
        <v>-281</v>
      </c>
      <c r="Y9" s="10">
        <v>-76.7</v>
      </c>
      <c r="Z9" s="10">
        <v>-119</v>
      </c>
      <c r="AA9" s="10">
        <v>-99.75</v>
      </c>
      <c r="AB9" s="10">
        <v>-362.4</v>
      </c>
      <c r="AC9" s="10">
        <v>-119.28</v>
      </c>
      <c r="AD9" s="10">
        <v>-92</v>
      </c>
      <c r="AE9" s="10">
        <v>-148</v>
      </c>
      <c r="AF9" s="10">
        <v>-216</v>
      </c>
      <c r="AG9" s="10">
        <v>-5282.21</v>
      </c>
    </row>
    <row r="10" spans="2:33" x14ac:dyDescent="0.25">
      <c r="B10" s="9" t="s">
        <v>145</v>
      </c>
      <c r="C10" s="10">
        <v>-15034.8</v>
      </c>
      <c r="D10" s="10">
        <v>-19029</v>
      </c>
      <c r="E10" s="10">
        <v>-16613.400000000001</v>
      </c>
      <c r="F10" s="10">
        <v>-15845.8</v>
      </c>
      <c r="G10" s="10">
        <v>-19821.400000000001</v>
      </c>
      <c r="H10" s="10">
        <v>-16054.53</v>
      </c>
      <c r="I10" s="10">
        <v>-17210</v>
      </c>
      <c r="J10" s="10">
        <v>-15821.54</v>
      </c>
      <c r="K10" s="10">
        <v>-19097.3</v>
      </c>
      <c r="L10" s="10">
        <v>-20979.7</v>
      </c>
      <c r="M10" s="10">
        <v>-21711.7</v>
      </c>
      <c r="N10" s="10">
        <v>-22188.83</v>
      </c>
      <c r="O10" s="10">
        <v>-15241.5</v>
      </c>
      <c r="P10" s="10">
        <v>-16252.3</v>
      </c>
      <c r="Q10" s="10">
        <v>-18390.099999999999</v>
      </c>
      <c r="R10" s="10">
        <v>-17286.7</v>
      </c>
      <c r="S10" s="10">
        <v>-18658.7</v>
      </c>
      <c r="T10" s="10">
        <v>-17424.21</v>
      </c>
      <c r="U10" s="10">
        <v>-16686.099999999999</v>
      </c>
      <c r="V10" s="10">
        <v>-17081.099999999999</v>
      </c>
      <c r="W10" s="10">
        <v>-18800</v>
      </c>
      <c r="X10" s="10">
        <v>-19208</v>
      </c>
      <c r="Y10" s="10">
        <v>-17262.599999999999</v>
      </c>
      <c r="Z10" s="10">
        <v>-22336.7</v>
      </c>
      <c r="AA10" s="10">
        <v>-13602</v>
      </c>
      <c r="AB10" s="10">
        <v>-15647.4</v>
      </c>
      <c r="AC10" s="10">
        <v>-17439</v>
      </c>
      <c r="AD10" s="10">
        <v>-17098.13</v>
      </c>
      <c r="AE10" s="10">
        <v>-16405.7</v>
      </c>
      <c r="AF10" s="10">
        <v>-17893.7</v>
      </c>
      <c r="AG10" s="10">
        <v>-532121.93999999994</v>
      </c>
    </row>
    <row r="11" spans="2:33" x14ac:dyDescent="0.25">
      <c r="B11" s="9" t="s">
        <v>362</v>
      </c>
      <c r="C11" s="10">
        <v>28837.69</v>
      </c>
      <c r="D11" s="10">
        <v>30093.72</v>
      </c>
      <c r="E11" s="10">
        <v>28684.69</v>
      </c>
      <c r="F11" s="10">
        <v>32191.200000000001</v>
      </c>
      <c r="G11" s="10">
        <v>34102.800000000003</v>
      </c>
      <c r="H11" s="10">
        <v>35555.599999999999</v>
      </c>
      <c r="I11" s="10">
        <v>31916</v>
      </c>
      <c r="J11" s="10">
        <v>38115.019999999997</v>
      </c>
      <c r="K11" s="10">
        <v>38566.949999999997</v>
      </c>
      <c r="L11" s="10">
        <v>38908.400000000001</v>
      </c>
      <c r="M11" s="10">
        <v>34453.43</v>
      </c>
      <c r="N11" s="10">
        <v>38395.47</v>
      </c>
      <c r="O11" s="10">
        <v>26146.41</v>
      </c>
      <c r="P11" s="10">
        <v>27271.95</v>
      </c>
      <c r="Q11" s="10">
        <v>28305.919999999998</v>
      </c>
      <c r="R11" s="10">
        <v>28418.5</v>
      </c>
      <c r="S11" s="10">
        <v>37174.21</v>
      </c>
      <c r="T11" s="10">
        <v>33788.79</v>
      </c>
      <c r="U11" s="10">
        <v>29943.9</v>
      </c>
      <c r="V11" s="10">
        <v>34028.9</v>
      </c>
      <c r="W11" s="10">
        <v>35132.199999999997</v>
      </c>
      <c r="X11" s="10">
        <v>36883.96</v>
      </c>
      <c r="Y11" s="10">
        <v>30022.7</v>
      </c>
      <c r="Z11" s="10">
        <v>35935.300000000003</v>
      </c>
      <c r="AA11" s="10">
        <v>27133.25</v>
      </c>
      <c r="AB11" s="10">
        <v>26296.2</v>
      </c>
      <c r="AC11" s="10">
        <v>25830.720000000001</v>
      </c>
      <c r="AD11" s="10">
        <v>32117.87</v>
      </c>
      <c r="AE11" s="10">
        <v>44666.3</v>
      </c>
      <c r="AF11" s="10">
        <v>34831.300000000003</v>
      </c>
      <c r="AG11" s="10">
        <v>983749.35</v>
      </c>
    </row>
    <row r="12" spans="2:33" x14ac:dyDescent="0.25">
      <c r="B12" s="9" t="s">
        <v>363</v>
      </c>
    </row>
    <row r="13" spans="2:33" x14ac:dyDescent="0.25">
      <c r="B13" s="9" t="s">
        <v>147</v>
      </c>
      <c r="C13" s="10">
        <v>283.82</v>
      </c>
      <c r="D13" s="10">
        <v>340.21</v>
      </c>
      <c r="N13" s="10">
        <v>25787.62</v>
      </c>
      <c r="O13" s="10">
        <v>1282.3499999999999</v>
      </c>
      <c r="P13" s="10">
        <v>2874.2</v>
      </c>
      <c r="Q13" s="10">
        <v>2688.41</v>
      </c>
      <c r="R13" s="10">
        <v>2683.76</v>
      </c>
      <c r="S13" s="10">
        <v>2469.16</v>
      </c>
      <c r="T13" s="10">
        <v>2428.1</v>
      </c>
      <c r="U13" s="10">
        <v>2854.48</v>
      </c>
      <c r="V13" s="10">
        <v>2523.62</v>
      </c>
      <c r="W13" s="10">
        <v>2220.42</v>
      </c>
      <c r="X13" s="10">
        <v>5756.87</v>
      </c>
      <c r="Y13" s="10">
        <v>1751.07</v>
      </c>
      <c r="Z13" s="10">
        <v>4333.87</v>
      </c>
      <c r="AG13" s="10">
        <v>60277.96</v>
      </c>
    </row>
    <row r="14" spans="2:33" x14ac:dyDescent="0.25">
      <c r="B14" s="9" t="s">
        <v>149</v>
      </c>
      <c r="D14" s="10">
        <v>288</v>
      </c>
      <c r="I14" s="10">
        <v>228</v>
      </c>
      <c r="AG14" s="10">
        <v>516</v>
      </c>
    </row>
    <row r="15" spans="2:33" x14ac:dyDescent="0.25">
      <c r="B15" s="9" t="s">
        <v>150</v>
      </c>
      <c r="C15" s="10">
        <v>14772.77</v>
      </c>
      <c r="D15" s="10">
        <v>14389.82</v>
      </c>
      <c r="E15" s="10">
        <v>20843.98</v>
      </c>
      <c r="F15" s="10">
        <v>12452.09</v>
      </c>
      <c r="G15" s="10">
        <v>12380.01</v>
      </c>
      <c r="H15" s="10">
        <v>11626.19</v>
      </c>
      <c r="I15" s="10">
        <v>12302.18</v>
      </c>
      <c r="J15" s="10">
        <v>22242.35</v>
      </c>
      <c r="K15" s="10">
        <v>14356.79</v>
      </c>
      <c r="L15" s="10">
        <v>15480.68</v>
      </c>
      <c r="M15" s="10">
        <v>14254.29</v>
      </c>
      <c r="N15" s="10">
        <v>13256.26</v>
      </c>
      <c r="O15" s="10">
        <v>20516.25</v>
      </c>
      <c r="P15" s="10">
        <v>11556.84</v>
      </c>
      <c r="Q15" s="10">
        <v>12075.31</v>
      </c>
      <c r="R15" s="10">
        <v>11786.15</v>
      </c>
      <c r="S15" s="10">
        <v>11536.82</v>
      </c>
      <c r="T15" s="10">
        <v>13248.5</v>
      </c>
      <c r="U15" s="10">
        <v>13743.9</v>
      </c>
      <c r="V15" s="10">
        <v>21892.26</v>
      </c>
      <c r="W15" s="10">
        <v>15434.95</v>
      </c>
      <c r="X15" s="10">
        <v>15000.56</v>
      </c>
      <c r="Y15" s="10">
        <v>13809.76</v>
      </c>
      <c r="Z15" s="10">
        <v>14113.67</v>
      </c>
      <c r="AA15" s="10">
        <v>24009.59</v>
      </c>
      <c r="AB15" s="10">
        <v>14564.66</v>
      </c>
      <c r="AC15" s="10">
        <v>15314.99</v>
      </c>
      <c r="AD15" s="10">
        <v>15090.41</v>
      </c>
      <c r="AE15" s="10">
        <v>16553.45</v>
      </c>
      <c r="AF15" s="10">
        <v>16745.62</v>
      </c>
      <c r="AG15" s="10">
        <v>455351.1</v>
      </c>
    </row>
    <row r="16" spans="2:33" x14ac:dyDescent="0.25">
      <c r="B16" s="9" t="s">
        <v>151</v>
      </c>
      <c r="C16" s="10">
        <v>750</v>
      </c>
      <c r="D16" s="10">
        <v>750</v>
      </c>
      <c r="E16" s="10">
        <v>750</v>
      </c>
      <c r="F16" s="10">
        <v>750</v>
      </c>
      <c r="G16" s="10">
        <v>750</v>
      </c>
      <c r="H16" s="10">
        <v>750</v>
      </c>
      <c r="I16" s="10">
        <v>750</v>
      </c>
      <c r="J16" s="10">
        <v>775</v>
      </c>
      <c r="K16" s="10">
        <v>775</v>
      </c>
      <c r="L16" s="10">
        <v>775</v>
      </c>
      <c r="M16" s="10">
        <v>775</v>
      </c>
      <c r="N16" s="10">
        <v>775</v>
      </c>
      <c r="O16" s="10">
        <v>775</v>
      </c>
      <c r="P16" s="10">
        <v>775</v>
      </c>
      <c r="Q16" s="10">
        <v>775</v>
      </c>
      <c r="R16" s="10">
        <v>785</v>
      </c>
      <c r="S16" s="10">
        <v>785</v>
      </c>
      <c r="T16" s="10">
        <v>785</v>
      </c>
      <c r="U16" s="10">
        <v>785</v>
      </c>
      <c r="V16" s="10">
        <v>785</v>
      </c>
      <c r="W16" s="10">
        <v>785</v>
      </c>
      <c r="X16" s="10">
        <v>785</v>
      </c>
      <c r="Y16" s="10">
        <v>785</v>
      </c>
      <c r="Z16" s="10">
        <v>785</v>
      </c>
      <c r="AA16" s="10">
        <v>785</v>
      </c>
      <c r="AB16" s="10">
        <v>785</v>
      </c>
      <c r="AC16" s="10">
        <v>785</v>
      </c>
      <c r="AD16" s="10">
        <v>785</v>
      </c>
      <c r="AE16" s="10">
        <v>785</v>
      </c>
      <c r="AF16" s="10">
        <v>785</v>
      </c>
      <c r="AG16" s="10">
        <v>23225</v>
      </c>
    </row>
    <row r="17" spans="2:33" x14ac:dyDescent="0.25">
      <c r="B17" s="9" t="s">
        <v>194</v>
      </c>
      <c r="P17" s="10">
        <v>160</v>
      </c>
      <c r="AG17" s="10">
        <v>160</v>
      </c>
    </row>
    <row r="18" spans="2:33" x14ac:dyDescent="0.25">
      <c r="B18" s="9" t="s">
        <v>154</v>
      </c>
      <c r="N18" s="10">
        <v>5261.71</v>
      </c>
      <c r="O18" s="10">
        <v>206.9</v>
      </c>
      <c r="P18" s="10">
        <v>381.65</v>
      </c>
      <c r="Q18" s="10">
        <v>389.27</v>
      </c>
      <c r="R18" s="10">
        <v>964.91</v>
      </c>
      <c r="S18" s="10">
        <v>599.07000000000005</v>
      </c>
      <c r="T18" s="10">
        <v>586.21</v>
      </c>
      <c r="U18" s="10">
        <v>495.8</v>
      </c>
      <c r="V18" s="10">
        <v>337.34</v>
      </c>
      <c r="W18" s="10">
        <v>597.66999999999996</v>
      </c>
      <c r="X18" s="10">
        <v>499.73</v>
      </c>
      <c r="Y18" s="10">
        <v>410.26</v>
      </c>
      <c r="Z18" s="10">
        <v>487.03</v>
      </c>
      <c r="AG18" s="10">
        <v>11217.55</v>
      </c>
    </row>
    <row r="19" spans="2:33" x14ac:dyDescent="0.25">
      <c r="B19" s="9" t="s">
        <v>155</v>
      </c>
      <c r="C19" s="10">
        <v>2041.95</v>
      </c>
      <c r="D19" s="10">
        <v>1992.57</v>
      </c>
      <c r="E19" s="10">
        <v>2839.66</v>
      </c>
      <c r="F19" s="10">
        <v>1530.76</v>
      </c>
      <c r="G19" s="10">
        <v>1405.38</v>
      </c>
      <c r="H19" s="10">
        <v>1313.68</v>
      </c>
      <c r="I19" s="10">
        <v>1369.2</v>
      </c>
      <c r="J19" s="10">
        <v>2813.43</v>
      </c>
      <c r="K19" s="10">
        <v>1845.52</v>
      </c>
      <c r="L19" s="10">
        <v>1979.99</v>
      </c>
      <c r="M19" s="10">
        <v>1764.57</v>
      </c>
      <c r="N19" s="10">
        <v>1625.25</v>
      </c>
      <c r="O19" s="10">
        <v>2824.06</v>
      </c>
      <c r="P19" s="10">
        <v>1556.13</v>
      </c>
      <c r="Q19" s="10">
        <v>1563.27</v>
      </c>
      <c r="R19" s="10">
        <v>1409.07</v>
      </c>
      <c r="S19" s="10">
        <v>1412.93</v>
      </c>
      <c r="T19" s="10">
        <v>1571.23</v>
      </c>
      <c r="U19" s="10">
        <v>1630.86</v>
      </c>
      <c r="V19" s="10">
        <v>2543.33</v>
      </c>
      <c r="W19" s="10">
        <v>1768.9</v>
      </c>
      <c r="X19" s="10">
        <v>1748.76</v>
      </c>
      <c r="Y19" s="10">
        <v>1532.72</v>
      </c>
      <c r="Z19" s="10">
        <v>1444.38</v>
      </c>
      <c r="AA19" s="10">
        <v>3269.46</v>
      </c>
      <c r="AB19" s="10">
        <v>1897.06</v>
      </c>
      <c r="AC19" s="10">
        <v>2136.5</v>
      </c>
      <c r="AD19" s="10">
        <v>1971.41</v>
      </c>
      <c r="AE19" s="10">
        <v>2196.17</v>
      </c>
      <c r="AF19" s="10">
        <v>2164.64</v>
      </c>
      <c r="AG19" s="10">
        <v>57162.84</v>
      </c>
    </row>
    <row r="20" spans="2:33" x14ac:dyDescent="0.25">
      <c r="B20" s="9" t="s">
        <v>364</v>
      </c>
      <c r="C20" s="10">
        <v>17848.54</v>
      </c>
      <c r="D20" s="10">
        <v>17760.599999999999</v>
      </c>
      <c r="E20" s="10">
        <v>24433.64</v>
      </c>
      <c r="F20" s="10">
        <v>14732.85</v>
      </c>
      <c r="G20" s="10">
        <v>14535.39</v>
      </c>
      <c r="H20" s="10">
        <v>13689.87</v>
      </c>
      <c r="I20" s="10">
        <v>14649.38</v>
      </c>
      <c r="J20" s="10">
        <v>25830.78</v>
      </c>
      <c r="K20" s="10">
        <v>16977.310000000001</v>
      </c>
      <c r="L20" s="10">
        <v>18235.669999999998</v>
      </c>
      <c r="M20" s="10">
        <v>16793.86</v>
      </c>
      <c r="N20" s="10">
        <v>46705.84</v>
      </c>
      <c r="O20" s="10">
        <v>25604.560000000001</v>
      </c>
      <c r="P20" s="10">
        <v>17303.82</v>
      </c>
      <c r="Q20" s="10">
        <v>17491.259999999998</v>
      </c>
      <c r="R20" s="10">
        <v>17628.89</v>
      </c>
      <c r="S20" s="10">
        <v>16802.98</v>
      </c>
      <c r="T20" s="10">
        <v>18619.04</v>
      </c>
      <c r="U20" s="10">
        <v>19510.04</v>
      </c>
      <c r="V20" s="10">
        <v>28081.55</v>
      </c>
      <c r="W20" s="10">
        <v>20806.939999999999</v>
      </c>
      <c r="X20" s="10">
        <v>23790.92</v>
      </c>
      <c r="Y20" s="10">
        <v>18288.810000000001</v>
      </c>
      <c r="Z20" s="10">
        <v>21163.95</v>
      </c>
      <c r="AA20" s="10">
        <v>28064.05</v>
      </c>
      <c r="AB20" s="10">
        <v>17246.72</v>
      </c>
      <c r="AC20" s="10">
        <v>18236.490000000002</v>
      </c>
      <c r="AD20" s="10">
        <v>17846.82</v>
      </c>
      <c r="AE20" s="10">
        <v>19534.62</v>
      </c>
      <c r="AF20" s="10">
        <v>19695.259999999998</v>
      </c>
      <c r="AG20" s="10">
        <v>607910.44999999995</v>
      </c>
    </row>
    <row r="21" spans="2:33" x14ac:dyDescent="0.25">
      <c r="B21" s="9" t="s">
        <v>365</v>
      </c>
      <c r="C21" s="10">
        <v>10989.15</v>
      </c>
      <c r="D21" s="10">
        <v>12333.12</v>
      </c>
      <c r="E21" s="10">
        <v>4251.05</v>
      </c>
      <c r="F21" s="10">
        <v>17458.349999999999</v>
      </c>
      <c r="G21" s="10">
        <v>19567.41</v>
      </c>
      <c r="H21" s="10">
        <v>21865.73</v>
      </c>
      <c r="I21" s="10">
        <v>17266.62</v>
      </c>
      <c r="J21" s="10">
        <v>12284.24</v>
      </c>
      <c r="K21" s="10">
        <v>21589.64</v>
      </c>
      <c r="L21" s="10">
        <v>20672.73</v>
      </c>
      <c r="M21" s="10">
        <v>17659.57</v>
      </c>
      <c r="N21" s="10">
        <v>-8310.3700000000008</v>
      </c>
      <c r="O21" s="10">
        <v>541.85000000000196</v>
      </c>
      <c r="P21" s="10">
        <v>9968.1299999999992</v>
      </c>
      <c r="Q21" s="10">
        <v>10814.66</v>
      </c>
      <c r="R21" s="10">
        <v>10789.61</v>
      </c>
      <c r="S21" s="10">
        <v>20371.23</v>
      </c>
      <c r="T21" s="10">
        <v>15169.75</v>
      </c>
      <c r="U21" s="10">
        <v>10433.86</v>
      </c>
      <c r="V21" s="10">
        <v>5947.3500000000104</v>
      </c>
      <c r="W21" s="10">
        <v>14325.26</v>
      </c>
      <c r="X21" s="10">
        <v>13093.04</v>
      </c>
      <c r="Y21" s="10">
        <v>11733.89</v>
      </c>
      <c r="Z21" s="10">
        <v>14771.35</v>
      </c>
      <c r="AA21" s="10">
        <v>-930.79999999999905</v>
      </c>
      <c r="AB21" s="10">
        <v>9049.48</v>
      </c>
      <c r="AC21" s="10">
        <v>7594.23</v>
      </c>
      <c r="AD21" s="10">
        <v>14271.05</v>
      </c>
      <c r="AE21" s="10">
        <v>25131.68</v>
      </c>
      <c r="AF21" s="10">
        <v>15136.04</v>
      </c>
      <c r="AG21" s="10">
        <v>375838.9</v>
      </c>
    </row>
    <row r="22" spans="2:33" x14ac:dyDescent="0.25">
      <c r="B22" s="9" t="s">
        <v>366</v>
      </c>
    </row>
    <row r="23" spans="2:33" x14ac:dyDescent="0.25">
      <c r="B23" s="9" t="s">
        <v>156</v>
      </c>
      <c r="C23" s="10">
        <v>6750</v>
      </c>
      <c r="D23" s="10">
        <v>5625</v>
      </c>
      <c r="E23" s="10">
        <v>9002.61</v>
      </c>
      <c r="F23" s="10">
        <v>4801.25</v>
      </c>
      <c r="G23" s="10">
        <v>5677.92</v>
      </c>
      <c r="H23" s="10">
        <v>7312.5</v>
      </c>
      <c r="I23" s="10">
        <v>5359.65</v>
      </c>
      <c r="J23" s="10">
        <v>12687.5</v>
      </c>
      <c r="K23" s="10">
        <v>11000</v>
      </c>
      <c r="L23" s="10">
        <v>11610</v>
      </c>
      <c r="M23" s="10">
        <v>10312.5</v>
      </c>
      <c r="N23" s="10">
        <v>9642.7999999999993</v>
      </c>
      <c r="O23" s="10">
        <v>16500</v>
      </c>
      <c r="P23" s="10">
        <v>9978.75</v>
      </c>
      <c r="Q23" s="10">
        <v>8947.5</v>
      </c>
      <c r="R23" s="10">
        <v>11000</v>
      </c>
      <c r="S23" s="10">
        <v>11000</v>
      </c>
      <c r="T23" s="10">
        <v>11000</v>
      </c>
      <c r="U23" s="10">
        <v>11000</v>
      </c>
      <c r="V23" s="10">
        <v>22001.5</v>
      </c>
      <c r="W23" s="10">
        <v>16000</v>
      </c>
      <c r="X23" s="10">
        <v>16010</v>
      </c>
      <c r="Y23" s="10">
        <v>16005.99</v>
      </c>
      <c r="Z23" s="10">
        <v>10000</v>
      </c>
      <c r="AA23" s="10">
        <v>12000</v>
      </c>
      <c r="AB23" s="10">
        <v>10000</v>
      </c>
      <c r="AC23" s="10">
        <v>21010</v>
      </c>
      <c r="AD23" s="10">
        <v>24000</v>
      </c>
      <c r="AE23" s="10">
        <v>19824.63</v>
      </c>
      <c r="AF23" s="10">
        <v>24040</v>
      </c>
      <c r="AG23" s="10">
        <v>370100.1</v>
      </c>
    </row>
    <row r="24" spans="2:33" x14ac:dyDescent="0.25">
      <c r="B24" s="9" t="s">
        <v>157</v>
      </c>
      <c r="C24" s="10">
        <v>605.05999999999995</v>
      </c>
      <c r="D24" s="10">
        <v>461.47</v>
      </c>
      <c r="E24" s="10">
        <v>643.34</v>
      </c>
      <c r="F24" s="10">
        <v>308.04000000000002</v>
      </c>
      <c r="G24" s="10">
        <v>376.01</v>
      </c>
      <c r="H24" s="10">
        <v>500.15</v>
      </c>
      <c r="I24" s="10">
        <v>350.75</v>
      </c>
      <c r="J24" s="10">
        <v>857.62</v>
      </c>
      <c r="K24" s="10">
        <v>781.73</v>
      </c>
      <c r="L24" s="10">
        <v>780.7</v>
      </c>
      <c r="M24" s="10">
        <v>681.46</v>
      </c>
      <c r="N24" s="10">
        <v>630.22</v>
      </c>
      <c r="O24" s="10">
        <v>1565.48</v>
      </c>
      <c r="P24" s="10">
        <v>652.87</v>
      </c>
      <c r="Q24" s="10">
        <v>623.69000000000005</v>
      </c>
      <c r="R24" s="10">
        <v>732.5</v>
      </c>
      <c r="S24" s="10">
        <v>730.99</v>
      </c>
      <c r="T24" s="10">
        <v>730.99</v>
      </c>
      <c r="U24" s="10">
        <v>730.98</v>
      </c>
      <c r="V24" s="10">
        <v>1517.35</v>
      </c>
      <c r="W24" s="10">
        <v>1113.49</v>
      </c>
      <c r="X24" s="10">
        <v>1114.26</v>
      </c>
      <c r="Y24" s="10">
        <v>1113.94</v>
      </c>
      <c r="Z24" s="10">
        <v>704.21</v>
      </c>
      <c r="AA24" s="10">
        <v>1084.5</v>
      </c>
      <c r="AB24" s="10">
        <v>779.75</v>
      </c>
      <c r="AC24" s="10">
        <v>1493.16</v>
      </c>
      <c r="AD24" s="10">
        <v>1720.89</v>
      </c>
      <c r="AE24" s="10">
        <v>1401.49</v>
      </c>
      <c r="AF24" s="10">
        <v>1723.96</v>
      </c>
      <c r="AG24" s="10">
        <v>26511.05</v>
      </c>
    </row>
    <row r="25" spans="2:33" x14ac:dyDescent="0.25">
      <c r="B25" s="9" t="s">
        <v>158</v>
      </c>
      <c r="C25" s="10">
        <v>1187.0899999999999</v>
      </c>
      <c r="D25" s="10">
        <v>1297.94</v>
      </c>
      <c r="E25" s="10">
        <v>1330.27</v>
      </c>
      <c r="F25" s="10">
        <v>1164.03</v>
      </c>
      <c r="G25" s="10">
        <v>1031.75</v>
      </c>
      <c r="H25" s="10">
        <v>1018.73</v>
      </c>
      <c r="I25" s="10">
        <v>1160.43</v>
      </c>
      <c r="J25" s="10">
        <v>1355.67</v>
      </c>
      <c r="K25" s="10">
        <v>1190.78</v>
      </c>
      <c r="L25" s="10">
        <v>1075.43</v>
      </c>
      <c r="M25" s="10">
        <v>851.96</v>
      </c>
      <c r="N25" s="10">
        <v>1246.81</v>
      </c>
      <c r="O25" s="10">
        <v>1634</v>
      </c>
      <c r="P25" s="10">
        <v>1048.52</v>
      </c>
      <c r="Q25" s="10">
        <v>1183.47</v>
      </c>
      <c r="R25" s="10">
        <v>1043.3900000000001</v>
      </c>
      <c r="S25" s="10">
        <v>1061.4100000000001</v>
      </c>
      <c r="T25" s="10">
        <v>1223.26</v>
      </c>
      <c r="U25" s="10">
        <v>1110.0999999999999</v>
      </c>
      <c r="V25" s="10">
        <v>1434.16</v>
      </c>
      <c r="W25" s="10">
        <v>1194.4100000000001</v>
      </c>
      <c r="X25" s="10">
        <v>1061.4100000000001</v>
      </c>
      <c r="Y25" s="10">
        <v>1025.3699999999999</v>
      </c>
      <c r="Z25" s="10">
        <v>1177.3800000000001</v>
      </c>
      <c r="AA25" s="10">
        <v>1664.96</v>
      </c>
      <c r="AB25" s="10">
        <v>1128.44</v>
      </c>
      <c r="AC25" s="10">
        <v>1325.14</v>
      </c>
      <c r="AD25" s="10">
        <v>1209.81</v>
      </c>
      <c r="AE25" s="10">
        <v>1184.3399999999999</v>
      </c>
      <c r="AF25" s="10">
        <v>1405.42</v>
      </c>
      <c r="AG25" s="10">
        <v>36025.879999999997</v>
      </c>
    </row>
    <row r="26" spans="2:33" x14ac:dyDescent="0.25">
      <c r="B26" s="9" t="s">
        <v>159</v>
      </c>
      <c r="N26" s="10">
        <v>1716.64</v>
      </c>
      <c r="O26" s="10">
        <v>103.46</v>
      </c>
      <c r="P26" s="10">
        <v>3729.15</v>
      </c>
      <c r="Q26" s="10">
        <v>182.87</v>
      </c>
      <c r="R26" s="10">
        <v>319.49</v>
      </c>
      <c r="S26" s="10">
        <v>317.60000000000002</v>
      </c>
      <c r="T26" s="10">
        <v>284.27</v>
      </c>
      <c r="U26" s="10">
        <v>1120.42</v>
      </c>
      <c r="V26" s="10">
        <v>286.47000000000003</v>
      </c>
      <c r="W26" s="10">
        <v>288.02</v>
      </c>
      <c r="X26" s="10">
        <v>213.13</v>
      </c>
      <c r="Y26" s="10">
        <v>509.21</v>
      </c>
      <c r="Z26" s="10">
        <v>309.48</v>
      </c>
      <c r="AG26" s="10">
        <v>9380.2099999999991</v>
      </c>
    </row>
    <row r="27" spans="2:33" x14ac:dyDescent="0.25">
      <c r="B27" s="9" t="s">
        <v>161</v>
      </c>
      <c r="AD27" s="10">
        <v>15</v>
      </c>
      <c r="AF27" s="10">
        <v>15</v>
      </c>
      <c r="AG27" s="10">
        <v>30</v>
      </c>
    </row>
    <row r="28" spans="2:33" x14ac:dyDescent="0.25">
      <c r="B28" s="9" t="s">
        <v>200</v>
      </c>
      <c r="N28" s="10">
        <v>9761</v>
      </c>
      <c r="O28" s="10">
        <v>0</v>
      </c>
      <c r="P28" s="10">
        <v>2440.25</v>
      </c>
      <c r="Q28" s="10">
        <v>0</v>
      </c>
      <c r="R28" s="10">
        <v>0</v>
      </c>
      <c r="S28" s="10">
        <v>2440.25</v>
      </c>
      <c r="T28" s="10">
        <v>0</v>
      </c>
      <c r="U28" s="10">
        <v>0</v>
      </c>
      <c r="V28" s="10">
        <v>2440.25</v>
      </c>
      <c r="W28" s="10">
        <v>0</v>
      </c>
      <c r="X28" s="10">
        <v>0</v>
      </c>
      <c r="Y28" s="10">
        <v>2440.25</v>
      </c>
      <c r="Z28" s="10">
        <v>0</v>
      </c>
      <c r="AG28" s="10">
        <v>19522</v>
      </c>
    </row>
    <row r="29" spans="2:33" x14ac:dyDescent="0.25">
      <c r="B29" s="9" t="s">
        <v>166</v>
      </c>
      <c r="C29" s="10">
        <v>-236.88</v>
      </c>
      <c r="D29" s="10">
        <v>-236.58</v>
      </c>
      <c r="E29" s="10">
        <v>-354.42</v>
      </c>
      <c r="F29" s="10">
        <v>-236.28</v>
      </c>
      <c r="G29" s="10">
        <v>-236.28</v>
      </c>
      <c r="H29" s="10">
        <v>-236.28</v>
      </c>
      <c r="I29" s="10">
        <v>-267.72000000000003</v>
      </c>
      <c r="J29" s="10">
        <v>-427.62</v>
      </c>
      <c r="K29" s="10">
        <v>-256.92</v>
      </c>
      <c r="L29" s="10">
        <v>-256.92</v>
      </c>
      <c r="M29" s="10">
        <v>-256.92</v>
      </c>
      <c r="N29" s="10">
        <v>-256.92</v>
      </c>
      <c r="O29" s="10">
        <v>-385.38</v>
      </c>
      <c r="P29" s="10">
        <v>-256.92</v>
      </c>
      <c r="Q29" s="10">
        <v>-256.92</v>
      </c>
      <c r="R29" s="10">
        <v>-256.92</v>
      </c>
      <c r="S29" s="10">
        <v>-256.92</v>
      </c>
      <c r="T29" s="10">
        <v>-256.92</v>
      </c>
      <c r="U29" s="10">
        <v>-256.92</v>
      </c>
      <c r="V29" s="10">
        <v>-385.38</v>
      </c>
      <c r="W29" s="10">
        <v>-256.92</v>
      </c>
      <c r="X29" s="10">
        <v>-256.92</v>
      </c>
      <c r="Y29" s="10">
        <v>-256.92</v>
      </c>
      <c r="Z29" s="10">
        <v>-256.92</v>
      </c>
      <c r="AA29" s="10">
        <v>-385.38</v>
      </c>
      <c r="AB29" s="10">
        <v>-256.92</v>
      </c>
      <c r="AC29" s="10">
        <v>-256.92</v>
      </c>
      <c r="AD29" s="10">
        <v>-256.92</v>
      </c>
      <c r="AE29" s="10">
        <v>-256.92</v>
      </c>
      <c r="AF29" s="10">
        <v>-256.92</v>
      </c>
      <c r="AG29" s="10">
        <v>-8269.68</v>
      </c>
    </row>
    <row r="30" spans="2:33" x14ac:dyDescent="0.25">
      <c r="B30" s="9" t="s">
        <v>169</v>
      </c>
      <c r="J30" s="10">
        <v>-37.92</v>
      </c>
      <c r="M30" s="10">
        <v>193.18</v>
      </c>
      <c r="N30" s="10">
        <v>3682.36</v>
      </c>
      <c r="O30" s="10">
        <v>245.53</v>
      </c>
      <c r="P30" s="10">
        <v>134.27000000000001</v>
      </c>
      <c r="Q30" s="10">
        <v>-108.39</v>
      </c>
      <c r="R30" s="10">
        <v>614.99</v>
      </c>
      <c r="S30" s="10">
        <v>891.66</v>
      </c>
      <c r="T30" s="10">
        <v>529.64</v>
      </c>
      <c r="U30" s="10">
        <v>548.82000000000005</v>
      </c>
      <c r="V30" s="10">
        <v>312.14</v>
      </c>
      <c r="W30" s="10">
        <v>433.68</v>
      </c>
      <c r="X30" s="10">
        <v>714.41</v>
      </c>
      <c r="Y30" s="10">
        <v>1248.95</v>
      </c>
      <c r="Z30" s="10">
        <v>781.75</v>
      </c>
      <c r="AG30" s="10">
        <v>10185.07</v>
      </c>
    </row>
    <row r="31" spans="2:33" x14ac:dyDescent="0.25">
      <c r="B31" s="9" t="s">
        <v>201</v>
      </c>
      <c r="E31" s="10">
        <v>600</v>
      </c>
      <c r="AG31" s="10">
        <v>600</v>
      </c>
    </row>
    <row r="32" spans="2:33" x14ac:dyDescent="0.25">
      <c r="B32" s="9" t="s">
        <v>202</v>
      </c>
      <c r="O32" s="10">
        <v>29.2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G32" s="10">
        <v>29.2</v>
      </c>
    </row>
    <row r="33" spans="2:33" x14ac:dyDescent="0.25">
      <c r="B33" s="9" t="s">
        <v>372</v>
      </c>
      <c r="C33" s="10">
        <v>0</v>
      </c>
      <c r="D33" s="10">
        <v>0</v>
      </c>
      <c r="E33" s="10">
        <v>600</v>
      </c>
      <c r="F33" s="10">
        <v>0</v>
      </c>
      <c r="G33" s="10">
        <v>0</v>
      </c>
      <c r="H33" s="10">
        <v>0</v>
      </c>
      <c r="I33" s="10">
        <v>0</v>
      </c>
      <c r="J33" s="10">
        <v>-37.92</v>
      </c>
      <c r="K33" s="10">
        <v>0</v>
      </c>
      <c r="L33" s="10">
        <v>0</v>
      </c>
      <c r="M33" s="10">
        <v>193.18</v>
      </c>
      <c r="N33" s="10">
        <v>3682.36</v>
      </c>
      <c r="O33" s="10">
        <v>274.73</v>
      </c>
      <c r="P33" s="10">
        <v>134.27000000000001</v>
      </c>
      <c r="Q33" s="10">
        <v>-108.39</v>
      </c>
      <c r="R33" s="10">
        <v>614.99</v>
      </c>
      <c r="S33" s="10">
        <v>891.66</v>
      </c>
      <c r="T33" s="10">
        <v>529.64</v>
      </c>
      <c r="U33" s="10">
        <v>548.82000000000005</v>
      </c>
      <c r="V33" s="10">
        <v>312.14</v>
      </c>
      <c r="W33" s="10">
        <v>433.68</v>
      </c>
      <c r="X33" s="10">
        <v>714.41</v>
      </c>
      <c r="Y33" s="10">
        <v>1248.95</v>
      </c>
      <c r="Z33" s="10">
        <v>781.75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10814.27</v>
      </c>
    </row>
    <row r="34" spans="2:33" x14ac:dyDescent="0.25">
      <c r="B34" s="9" t="s">
        <v>172</v>
      </c>
      <c r="C34" s="10">
        <v>4490.13</v>
      </c>
      <c r="D34" s="10">
        <v>4490.13</v>
      </c>
      <c r="E34" s="10">
        <v>4490.13</v>
      </c>
      <c r="F34" s="10">
        <v>4490.13</v>
      </c>
      <c r="G34" s="10">
        <v>4490.13</v>
      </c>
      <c r="H34" s="10">
        <v>4490.13</v>
      </c>
      <c r="I34" s="10">
        <v>4490.13</v>
      </c>
      <c r="J34" s="10">
        <v>4567.17</v>
      </c>
      <c r="K34" s="10">
        <v>4567.17</v>
      </c>
      <c r="L34" s="10">
        <v>4567.17</v>
      </c>
      <c r="M34" s="10">
        <v>4567.17</v>
      </c>
      <c r="N34" s="10">
        <v>4567.17</v>
      </c>
      <c r="O34" s="10">
        <v>4567.17</v>
      </c>
      <c r="P34" s="10">
        <v>4567.17</v>
      </c>
      <c r="Q34" s="10">
        <v>4567.17</v>
      </c>
      <c r="R34" s="10">
        <v>3128.69</v>
      </c>
      <c r="S34" s="10">
        <v>4567.17</v>
      </c>
      <c r="T34" s="10">
        <v>4567.17</v>
      </c>
      <c r="U34" s="10">
        <v>4567.17</v>
      </c>
      <c r="V34" s="10">
        <v>4645.74</v>
      </c>
      <c r="W34" s="10">
        <v>4645.74</v>
      </c>
      <c r="X34" s="10">
        <v>4645.74</v>
      </c>
      <c r="Y34" s="10">
        <v>4645.74</v>
      </c>
      <c r="Z34" s="10">
        <v>4645.74</v>
      </c>
      <c r="AA34" s="10">
        <v>4645.74</v>
      </c>
      <c r="AB34" s="10">
        <v>4645.74</v>
      </c>
      <c r="AC34" s="10">
        <v>4645.74</v>
      </c>
      <c r="AD34" s="10">
        <v>4645.74</v>
      </c>
      <c r="AE34" s="10">
        <v>4645.74</v>
      </c>
      <c r="AF34" s="10">
        <v>4645.74</v>
      </c>
      <c r="AG34" s="10">
        <v>135901.60999999999</v>
      </c>
    </row>
    <row r="35" spans="2:33" x14ac:dyDescent="0.25">
      <c r="B35" s="9" t="s">
        <v>173</v>
      </c>
      <c r="N35" s="10">
        <v>232.47</v>
      </c>
      <c r="O35" s="10">
        <v>0</v>
      </c>
      <c r="P35" s="10">
        <v>0</v>
      </c>
      <c r="Q35" s="10">
        <v>803.12</v>
      </c>
      <c r="R35" s="10">
        <v>0</v>
      </c>
      <c r="S35" s="10">
        <v>0</v>
      </c>
      <c r="T35" s="10">
        <v>0</v>
      </c>
      <c r="U35" s="10">
        <v>0</v>
      </c>
      <c r="V35" s="10">
        <v>301</v>
      </c>
      <c r="W35" s="10">
        <v>0</v>
      </c>
      <c r="X35" s="10">
        <v>0</v>
      </c>
      <c r="Y35" s="10">
        <v>623.12</v>
      </c>
      <c r="Z35" s="10">
        <v>0</v>
      </c>
      <c r="AG35" s="10">
        <v>1959.71</v>
      </c>
    </row>
    <row r="36" spans="2:33" x14ac:dyDescent="0.25">
      <c r="B36" s="9" t="s">
        <v>174</v>
      </c>
      <c r="D36" s="10">
        <v>336.74</v>
      </c>
      <c r="F36" s="10">
        <v>1001.9</v>
      </c>
      <c r="G36" s="10">
        <v>237.55</v>
      </c>
      <c r="I36" s="10">
        <v>389.26</v>
      </c>
      <c r="N36" s="10">
        <v>519.53</v>
      </c>
      <c r="P36" s="10">
        <v>205.87</v>
      </c>
      <c r="T36" s="10">
        <v>320.25</v>
      </c>
      <c r="U36" s="10">
        <v>85.09</v>
      </c>
      <c r="V36" s="10">
        <v>559.6</v>
      </c>
      <c r="Y36" s="10">
        <v>614.21</v>
      </c>
      <c r="Z36" s="10">
        <v>1940.85</v>
      </c>
      <c r="AA36" s="10">
        <v>441.88</v>
      </c>
      <c r="AB36" s="10">
        <v>1004.19</v>
      </c>
      <c r="AC36" s="10">
        <v>475.68</v>
      </c>
      <c r="AD36" s="10">
        <v>897.39</v>
      </c>
      <c r="AE36" s="10">
        <v>490.45</v>
      </c>
      <c r="AF36" s="10">
        <v>601.16999999999996</v>
      </c>
      <c r="AG36" s="10">
        <v>10121.61</v>
      </c>
    </row>
    <row r="37" spans="2:33" x14ac:dyDescent="0.25">
      <c r="B37" s="9" t="s">
        <v>177</v>
      </c>
      <c r="C37" s="10">
        <v>0</v>
      </c>
      <c r="D37" s="10">
        <v>-12.66</v>
      </c>
      <c r="E37" s="10">
        <v>0</v>
      </c>
      <c r="F37" s="10">
        <v>0</v>
      </c>
      <c r="G37" s="10">
        <v>-315</v>
      </c>
      <c r="H37" s="10">
        <v>-315</v>
      </c>
      <c r="I37" s="10">
        <v>-315</v>
      </c>
      <c r="J37" s="10">
        <v>-630</v>
      </c>
      <c r="K37" s="10">
        <v>-315</v>
      </c>
      <c r="L37" s="10">
        <v>-630</v>
      </c>
      <c r="M37" s="10">
        <v>-630</v>
      </c>
      <c r="N37" s="10">
        <v>-616.96</v>
      </c>
      <c r="O37" s="10">
        <v>-694.45</v>
      </c>
      <c r="P37" s="10">
        <v>-650</v>
      </c>
      <c r="Q37" s="10">
        <v>-325</v>
      </c>
      <c r="R37" s="10">
        <v>-650</v>
      </c>
      <c r="S37" s="10">
        <v>-650</v>
      </c>
      <c r="T37" s="10">
        <v>-650</v>
      </c>
      <c r="U37" s="10">
        <v>-650</v>
      </c>
      <c r="V37" s="10">
        <v>-325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-8374.07</v>
      </c>
    </row>
    <row r="38" spans="2:33" x14ac:dyDescent="0.25">
      <c r="B38" s="9" t="s">
        <v>178</v>
      </c>
      <c r="O38" s="10">
        <v>81.78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G38" s="10">
        <v>81.78</v>
      </c>
    </row>
    <row r="39" spans="2:33" x14ac:dyDescent="0.25">
      <c r="B39" s="9" t="s">
        <v>179</v>
      </c>
      <c r="N39" s="10">
        <v>1474.09</v>
      </c>
      <c r="O39" s="10">
        <v>333.08</v>
      </c>
      <c r="P39" s="10">
        <v>4.66</v>
      </c>
      <c r="Q39" s="10">
        <v>2.73</v>
      </c>
      <c r="R39" s="10">
        <v>112.63</v>
      </c>
      <c r="S39" s="10">
        <v>27.32</v>
      </c>
      <c r="T39" s="10">
        <v>5.6</v>
      </c>
      <c r="U39" s="10">
        <v>431.58</v>
      </c>
      <c r="V39" s="10">
        <v>0</v>
      </c>
      <c r="W39" s="10">
        <v>2.2400000000000002</v>
      </c>
      <c r="X39" s="10">
        <v>147.88</v>
      </c>
      <c r="Y39" s="10">
        <v>1.1200000000000001</v>
      </c>
      <c r="Z39" s="10">
        <v>23.18</v>
      </c>
      <c r="AG39" s="10">
        <v>2566.11</v>
      </c>
    </row>
    <row r="40" spans="2:33" x14ac:dyDescent="0.25">
      <c r="B40" s="9" t="s">
        <v>203</v>
      </c>
      <c r="AA40" s="10">
        <v>10</v>
      </c>
      <c r="AG40" s="10">
        <v>10</v>
      </c>
    </row>
    <row r="41" spans="2:33" x14ac:dyDescent="0.25">
      <c r="B41" s="9" t="s">
        <v>181</v>
      </c>
      <c r="AC41" s="10">
        <v>750.41</v>
      </c>
      <c r="AG41" s="10">
        <v>750.41</v>
      </c>
    </row>
    <row r="42" spans="2:33" x14ac:dyDescent="0.25">
      <c r="B42" s="9" t="s">
        <v>80</v>
      </c>
      <c r="C42" s="10">
        <v>1604.29</v>
      </c>
      <c r="D42" s="10">
        <v>4103.16</v>
      </c>
      <c r="F42" s="10">
        <v>1818.62</v>
      </c>
      <c r="G42" s="10">
        <v>2585.36</v>
      </c>
      <c r="I42" s="10">
        <v>953.63</v>
      </c>
      <c r="J42" s="10">
        <v>743.28</v>
      </c>
      <c r="K42" s="10">
        <v>802.02</v>
      </c>
      <c r="L42" s="10">
        <v>743.27</v>
      </c>
      <c r="M42" s="10">
        <v>814.94</v>
      </c>
      <c r="N42" s="10">
        <v>899.01</v>
      </c>
      <c r="O42" s="10">
        <v>1387.72</v>
      </c>
      <c r="P42" s="10">
        <v>872.99</v>
      </c>
      <c r="Q42" s="10">
        <v>737.13</v>
      </c>
      <c r="R42" s="10">
        <v>660.18</v>
      </c>
      <c r="S42" s="10">
        <v>602.57000000000005</v>
      </c>
      <c r="T42" s="10">
        <v>578.03</v>
      </c>
      <c r="U42" s="10">
        <v>718.9</v>
      </c>
      <c r="V42" s="10">
        <v>783.35</v>
      </c>
      <c r="W42" s="10">
        <v>785.82</v>
      </c>
      <c r="X42" s="10">
        <v>1360.58</v>
      </c>
      <c r="Z42" s="10">
        <v>724.6</v>
      </c>
      <c r="AA42" s="10">
        <v>713.62</v>
      </c>
      <c r="AB42" s="10">
        <v>789.71</v>
      </c>
      <c r="AC42" s="10">
        <v>1047.56</v>
      </c>
      <c r="AD42" s="10">
        <v>639.37</v>
      </c>
      <c r="AE42" s="10">
        <v>647.41</v>
      </c>
      <c r="AF42" s="10">
        <v>722.28</v>
      </c>
      <c r="AG42" s="10">
        <v>28839.4</v>
      </c>
    </row>
    <row r="43" spans="2:33" x14ac:dyDescent="0.25">
      <c r="B43" s="9" t="s">
        <v>367</v>
      </c>
      <c r="C43" s="10">
        <v>14399.69</v>
      </c>
      <c r="D43" s="10">
        <v>16065.2</v>
      </c>
      <c r="E43" s="10">
        <v>15711.93</v>
      </c>
      <c r="F43" s="10">
        <v>13347.69</v>
      </c>
      <c r="G43" s="10">
        <v>13847.44</v>
      </c>
      <c r="H43" s="10">
        <v>12770.23</v>
      </c>
      <c r="I43" s="10">
        <v>12121.13</v>
      </c>
      <c r="J43" s="10">
        <v>19115.7</v>
      </c>
      <c r="K43" s="10">
        <v>17769.78</v>
      </c>
      <c r="L43" s="10">
        <v>17889.650000000001</v>
      </c>
      <c r="M43" s="10">
        <v>16534.29</v>
      </c>
      <c r="N43" s="10">
        <v>33498.22</v>
      </c>
      <c r="O43" s="10">
        <v>25367.59</v>
      </c>
      <c r="P43" s="10">
        <v>22727.58</v>
      </c>
      <c r="Q43" s="10">
        <v>16357.37</v>
      </c>
      <c r="R43" s="10">
        <v>16704.95</v>
      </c>
      <c r="S43" s="10">
        <v>20732.05</v>
      </c>
      <c r="T43" s="10">
        <v>18332.29</v>
      </c>
      <c r="U43" s="10">
        <v>19406.14</v>
      </c>
      <c r="V43" s="10">
        <v>33571.18</v>
      </c>
      <c r="W43" s="10">
        <v>24206.48</v>
      </c>
      <c r="X43" s="10">
        <v>25010.49</v>
      </c>
      <c r="Y43" s="10">
        <v>27970.98</v>
      </c>
      <c r="Z43" s="10">
        <v>20050.27</v>
      </c>
      <c r="AA43" s="10">
        <v>20175.32</v>
      </c>
      <c r="AB43" s="10">
        <v>18090.91</v>
      </c>
      <c r="AC43" s="10">
        <v>30490.77</v>
      </c>
      <c r="AD43" s="10">
        <v>32871.279999999999</v>
      </c>
      <c r="AE43" s="10">
        <v>27937.14</v>
      </c>
      <c r="AF43" s="10">
        <v>32896.65</v>
      </c>
      <c r="AG43" s="10">
        <v>635970.39</v>
      </c>
    </row>
    <row r="44" spans="2:33" x14ac:dyDescent="0.25">
      <c r="B44" s="9" t="s">
        <v>368</v>
      </c>
      <c r="C44" s="10">
        <v>-3410.54000000001</v>
      </c>
      <c r="D44" s="10">
        <v>-3732.08</v>
      </c>
      <c r="E44" s="10">
        <v>-11460.88</v>
      </c>
      <c r="F44" s="10">
        <v>4110.66</v>
      </c>
      <c r="G44" s="10">
        <v>5719.97</v>
      </c>
      <c r="H44" s="10">
        <v>9095.5</v>
      </c>
      <c r="I44" s="10">
        <v>5145.49</v>
      </c>
      <c r="J44" s="10">
        <v>-6831.46</v>
      </c>
      <c r="K44" s="10">
        <v>3819.8599999999901</v>
      </c>
      <c r="L44" s="10">
        <v>2783.0799999999899</v>
      </c>
      <c r="M44" s="10">
        <v>1125.28000000001</v>
      </c>
      <c r="N44" s="10">
        <v>-41808.589999999997</v>
      </c>
      <c r="O44" s="10">
        <v>-24825.74</v>
      </c>
      <c r="P44" s="10">
        <v>-12759.45</v>
      </c>
      <c r="Q44" s="10">
        <v>-5542.71</v>
      </c>
      <c r="R44" s="10">
        <v>-5915.34</v>
      </c>
      <c r="S44" s="10">
        <v>-360.81999999999198</v>
      </c>
      <c r="T44" s="10">
        <v>-3162.53999999999</v>
      </c>
      <c r="U44" s="10">
        <v>-8972.2800000000007</v>
      </c>
      <c r="V44" s="10">
        <v>-27623.83</v>
      </c>
      <c r="W44" s="10">
        <v>-9881.2200000000103</v>
      </c>
      <c r="X44" s="10">
        <v>-11917.45</v>
      </c>
      <c r="Y44" s="10">
        <v>-16237.09</v>
      </c>
      <c r="Z44" s="10">
        <v>-5278.92</v>
      </c>
      <c r="AA44" s="10">
        <v>-21106.12</v>
      </c>
      <c r="AB44" s="10">
        <v>-9041.43</v>
      </c>
      <c r="AC44" s="10">
        <v>-22896.54</v>
      </c>
      <c r="AD44" s="10">
        <v>-18600.23</v>
      </c>
      <c r="AE44" s="10">
        <v>-2805.46000000001</v>
      </c>
      <c r="AF44" s="10">
        <v>-17760.61</v>
      </c>
      <c r="AG44" s="10">
        <v>-260131.49</v>
      </c>
    </row>
    <row r="45" spans="2:33" x14ac:dyDescent="0.25">
      <c r="B45" s="9" t="s">
        <v>84</v>
      </c>
    </row>
    <row r="46" spans="2:33" x14ac:dyDescent="0.25">
      <c r="B46" s="9" t="s">
        <v>182</v>
      </c>
      <c r="N46" s="10">
        <v>25.3</v>
      </c>
      <c r="AG46" s="10">
        <v>25.3</v>
      </c>
    </row>
    <row r="47" spans="2:33" x14ac:dyDescent="0.25">
      <c r="B47" s="9" t="s">
        <v>369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25.3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25.3</v>
      </c>
    </row>
    <row r="48" spans="2:33" x14ac:dyDescent="0.25">
      <c r="B48" s="9" t="s">
        <v>85</v>
      </c>
    </row>
    <row r="49" spans="2:33" x14ac:dyDescent="0.25">
      <c r="B49" s="9" t="s">
        <v>186</v>
      </c>
      <c r="C49" s="10">
        <v>3347.3</v>
      </c>
      <c r="D49" s="10">
        <v>3323.09</v>
      </c>
      <c r="E49" s="10">
        <v>3298.74</v>
      </c>
      <c r="F49" s="10">
        <v>4038.3</v>
      </c>
      <c r="G49" s="10">
        <v>2494.3000000000002</v>
      </c>
      <c r="H49" s="10">
        <v>3225.07</v>
      </c>
      <c r="I49" s="10">
        <v>3200.27</v>
      </c>
      <c r="J49" s="10">
        <v>3175.33</v>
      </c>
      <c r="K49" s="10">
        <v>3150.28</v>
      </c>
      <c r="L49" s="10">
        <v>3125.1</v>
      </c>
      <c r="M49" s="10">
        <v>3099.81</v>
      </c>
      <c r="N49" s="10">
        <v>3074.39</v>
      </c>
      <c r="AG49" s="10">
        <v>38551.980000000003</v>
      </c>
    </row>
    <row r="50" spans="2:33" x14ac:dyDescent="0.25">
      <c r="B50" s="9" t="s">
        <v>86</v>
      </c>
      <c r="N50" s="10">
        <v>3588.48</v>
      </c>
      <c r="AG50" s="10">
        <v>3588.48</v>
      </c>
    </row>
    <row r="51" spans="2:33" x14ac:dyDescent="0.25">
      <c r="B51" s="9" t="s">
        <v>187</v>
      </c>
      <c r="AF51" s="10">
        <v>-90.65</v>
      </c>
      <c r="AG51" s="10">
        <v>-90.65</v>
      </c>
    </row>
    <row r="52" spans="2:33" x14ac:dyDescent="0.25">
      <c r="B52" s="9" t="s">
        <v>87</v>
      </c>
      <c r="N52" s="10">
        <v>6179.52</v>
      </c>
      <c r="AG52" s="10">
        <v>6179.52</v>
      </c>
    </row>
    <row r="53" spans="2:33" x14ac:dyDescent="0.25">
      <c r="B53" s="9" t="s">
        <v>370</v>
      </c>
      <c r="C53" s="10">
        <v>3347.3</v>
      </c>
      <c r="D53" s="10">
        <v>3323.09</v>
      </c>
      <c r="E53" s="10">
        <v>3298.74</v>
      </c>
      <c r="F53" s="10">
        <v>4038.3</v>
      </c>
      <c r="G53" s="10">
        <v>2494.3000000000002</v>
      </c>
      <c r="H53" s="10">
        <v>3225.07</v>
      </c>
      <c r="I53" s="10">
        <v>3200.27</v>
      </c>
      <c r="J53" s="10">
        <v>3175.33</v>
      </c>
      <c r="K53" s="10">
        <v>3150.28</v>
      </c>
      <c r="L53" s="10">
        <v>3125.1</v>
      </c>
      <c r="M53" s="10">
        <v>3099.81</v>
      </c>
      <c r="N53" s="10">
        <v>12842.39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-90.65</v>
      </c>
      <c r="AG53" s="10">
        <v>48229.33</v>
      </c>
    </row>
    <row r="54" spans="2:33" x14ac:dyDescent="0.25">
      <c r="B54" s="9" t="s">
        <v>371</v>
      </c>
      <c r="C54" s="10">
        <v>-3347.3</v>
      </c>
      <c r="D54" s="10">
        <v>-3323.09</v>
      </c>
      <c r="E54" s="10">
        <v>-3298.74</v>
      </c>
      <c r="F54" s="10">
        <v>-4038.3</v>
      </c>
      <c r="G54" s="10">
        <v>-2494.3000000000002</v>
      </c>
      <c r="H54" s="10">
        <v>-3225.07</v>
      </c>
      <c r="I54" s="10">
        <v>-3200.27</v>
      </c>
      <c r="J54" s="10">
        <v>-3175.33</v>
      </c>
      <c r="K54" s="10">
        <v>-3150.28</v>
      </c>
      <c r="L54" s="10">
        <v>-3125.1</v>
      </c>
      <c r="M54" s="10">
        <v>-3099.81</v>
      </c>
      <c r="N54" s="10">
        <v>-12817.09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90.65</v>
      </c>
      <c r="AG54" s="10">
        <v>-48204.03</v>
      </c>
    </row>
    <row r="55" spans="2:33" x14ac:dyDescent="0.25">
      <c r="B55" s="9" t="s">
        <v>290</v>
      </c>
      <c r="C55" s="10">
        <v>-6757.8400000000101</v>
      </c>
      <c r="D55" s="10">
        <v>-7055.17</v>
      </c>
      <c r="E55" s="10">
        <v>-14759.62</v>
      </c>
      <c r="F55" s="10">
        <v>72.359999999999701</v>
      </c>
      <c r="G55" s="10">
        <v>3225.67</v>
      </c>
      <c r="H55" s="10">
        <v>5870.43</v>
      </c>
      <c r="I55" s="10">
        <v>1945.22</v>
      </c>
      <c r="J55" s="10">
        <v>-10006.790000000001</v>
      </c>
      <c r="K55" s="10">
        <v>669.57999999999299</v>
      </c>
      <c r="L55" s="10">
        <v>-342.02000000000902</v>
      </c>
      <c r="M55" s="10">
        <v>-1974.52999999999</v>
      </c>
      <c r="N55" s="10">
        <v>-54625.68</v>
      </c>
      <c r="O55" s="10">
        <v>-24825.74</v>
      </c>
      <c r="P55" s="10">
        <v>-12759.45</v>
      </c>
      <c r="Q55" s="10">
        <v>-5542.71</v>
      </c>
      <c r="R55" s="10">
        <v>-5915.34</v>
      </c>
      <c r="S55" s="10">
        <v>-360.81999999999198</v>
      </c>
      <c r="T55" s="10">
        <v>-3162.53999999999</v>
      </c>
      <c r="U55" s="10">
        <v>-8972.2800000000007</v>
      </c>
      <c r="V55" s="10">
        <v>-27623.83</v>
      </c>
      <c r="W55" s="10">
        <v>-9881.2200000000103</v>
      </c>
      <c r="X55" s="10">
        <v>-11917.45</v>
      </c>
      <c r="Y55" s="10">
        <v>-16237.09</v>
      </c>
      <c r="Z55" s="10">
        <v>-5278.92</v>
      </c>
      <c r="AA55" s="10">
        <v>-21106.12</v>
      </c>
      <c r="AB55" s="10">
        <v>-9041.43</v>
      </c>
      <c r="AC55" s="10">
        <v>-22896.54</v>
      </c>
      <c r="AD55" s="10">
        <v>-18600.23</v>
      </c>
      <c r="AE55" s="10">
        <v>-2805.46000000001</v>
      </c>
      <c r="AF55" s="10">
        <v>-17669.96</v>
      </c>
      <c r="AG55" s="10">
        <v>-308335.52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B0B7BF"/>
  </sheetPr>
  <dimension ref="B2:AG123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8.7109375" defaultRowHeight="15" x14ac:dyDescent="0.25"/>
  <cols>
    <col min="2" max="2" width="38" customWidth="1"/>
    <col min="3" max="33" width="11" customWidth="1"/>
  </cols>
  <sheetData>
    <row r="2" spans="2:33" x14ac:dyDescent="0.25">
      <c r="C2" s="11">
        <v>45292</v>
      </c>
    </row>
    <row r="3" spans="2:33" x14ac:dyDescent="0.25">
      <c r="B3" s="8"/>
      <c r="C3" t="s">
        <v>330</v>
      </c>
      <c r="D3" t="s">
        <v>331</v>
      </c>
      <c r="E3" t="s">
        <v>332</v>
      </c>
      <c r="F3" t="s">
        <v>333</v>
      </c>
      <c r="G3" t="s">
        <v>334</v>
      </c>
      <c r="H3" t="s">
        <v>335</v>
      </c>
      <c r="I3" t="s">
        <v>336</v>
      </c>
      <c r="J3" t="s">
        <v>337</v>
      </c>
      <c r="K3" t="s">
        <v>338</v>
      </c>
      <c r="L3" t="s">
        <v>339</v>
      </c>
      <c r="M3" t="s">
        <v>340</v>
      </c>
      <c r="N3" t="s">
        <v>341</v>
      </c>
      <c r="O3" t="s">
        <v>342</v>
      </c>
      <c r="P3" t="s">
        <v>343</v>
      </c>
      <c r="Q3" t="s">
        <v>344</v>
      </c>
      <c r="R3" t="s">
        <v>345</v>
      </c>
      <c r="S3" t="s">
        <v>346</v>
      </c>
      <c r="T3" t="s">
        <v>347</v>
      </c>
      <c r="U3" t="s">
        <v>348</v>
      </c>
      <c r="V3" t="s">
        <v>349</v>
      </c>
      <c r="W3" t="s">
        <v>350</v>
      </c>
      <c r="X3" t="s">
        <v>351</v>
      </c>
      <c r="Y3" t="s">
        <v>352</v>
      </c>
      <c r="Z3" t="s">
        <v>353</v>
      </c>
      <c r="AA3" t="s">
        <v>354</v>
      </c>
      <c r="AB3" t="s">
        <v>355</v>
      </c>
      <c r="AC3" t="s">
        <v>356</v>
      </c>
      <c r="AD3" t="s">
        <v>357</v>
      </c>
      <c r="AE3" t="s">
        <v>358</v>
      </c>
      <c r="AF3" t="s">
        <v>359</v>
      </c>
      <c r="AG3" t="s">
        <v>228</v>
      </c>
    </row>
    <row r="4" spans="2:33" x14ac:dyDescent="0.25">
      <c r="B4" s="9" t="s">
        <v>373</v>
      </c>
    </row>
    <row r="5" spans="2:33" x14ac:dyDescent="0.25">
      <c r="B5" s="9" t="s">
        <v>89</v>
      </c>
    </row>
    <row r="6" spans="2:33" x14ac:dyDescent="0.25">
      <c r="B6" s="9" t="s">
        <v>374</v>
      </c>
    </row>
    <row r="7" spans="2:33" x14ac:dyDescent="0.25">
      <c r="B7" s="9" t="s">
        <v>206</v>
      </c>
    </row>
    <row r="8" spans="2:33" x14ac:dyDescent="0.25">
      <c r="B8" s="9" t="s">
        <v>207</v>
      </c>
      <c r="C8" s="10">
        <v>6986.37</v>
      </c>
      <c r="D8" s="10">
        <v>6986.37</v>
      </c>
      <c r="E8" s="10">
        <v>6986.37</v>
      </c>
      <c r="F8" s="10">
        <v>6986.37</v>
      </c>
      <c r="G8" s="10">
        <v>6986.37</v>
      </c>
      <c r="H8" s="10">
        <v>6986.37</v>
      </c>
      <c r="I8" s="10">
        <v>6986.37</v>
      </c>
      <c r="J8" s="10">
        <v>6986.37</v>
      </c>
      <c r="K8" s="10">
        <v>6986.37</v>
      </c>
      <c r="L8" s="10">
        <v>6986.37</v>
      </c>
      <c r="M8" s="10">
        <v>6986.37</v>
      </c>
      <c r="N8" s="10">
        <v>6986.37</v>
      </c>
      <c r="O8" s="10">
        <v>6986.37</v>
      </c>
      <c r="P8" s="10">
        <v>6986.37</v>
      </c>
      <c r="Q8" s="10">
        <v>6986.37</v>
      </c>
      <c r="R8" s="10">
        <v>6986.37</v>
      </c>
      <c r="S8" s="10">
        <v>6986.37</v>
      </c>
      <c r="T8" s="10">
        <v>6986.37</v>
      </c>
      <c r="U8" s="10">
        <v>6986.37</v>
      </c>
      <c r="V8" s="10">
        <v>6986.37</v>
      </c>
      <c r="W8" s="10">
        <v>6986.37</v>
      </c>
      <c r="X8" s="10">
        <v>6986.37</v>
      </c>
      <c r="Y8" s="10">
        <v>6986.37</v>
      </c>
      <c r="Z8" s="10">
        <v>6986.37</v>
      </c>
      <c r="AA8" s="10">
        <v>6986.37</v>
      </c>
      <c r="AB8" s="10">
        <v>6986.37</v>
      </c>
      <c r="AC8" s="10">
        <v>6986.37</v>
      </c>
      <c r="AD8" s="10">
        <v>6986.37</v>
      </c>
      <c r="AE8" s="10">
        <v>6986.37</v>
      </c>
      <c r="AF8" s="10">
        <v>6986.37</v>
      </c>
    </row>
    <row r="9" spans="2:33" x14ac:dyDescent="0.25">
      <c r="B9" s="9" t="s">
        <v>208</v>
      </c>
      <c r="C9" s="10">
        <v>35515.86</v>
      </c>
      <c r="D9" s="10">
        <v>38949.42</v>
      </c>
      <c r="E9" s="10">
        <v>9621.83</v>
      </c>
      <c r="F9" s="10">
        <v>14615.26</v>
      </c>
      <c r="G9" s="10">
        <v>7405.08</v>
      </c>
      <c r="H9" s="10">
        <v>19795.07</v>
      </c>
      <c r="I9" s="10">
        <v>32474.85</v>
      </c>
      <c r="J9" s="10">
        <v>4225.67</v>
      </c>
      <c r="K9" s="10">
        <v>14469.81</v>
      </c>
      <c r="L9" s="10">
        <v>11731.64</v>
      </c>
      <c r="M9" s="10">
        <v>8093.22</v>
      </c>
      <c r="N9" s="10">
        <v>9948.33</v>
      </c>
      <c r="O9" s="10">
        <v>2252.39</v>
      </c>
      <c r="P9" s="10">
        <v>1520.8</v>
      </c>
      <c r="Q9" s="10">
        <v>10391.200000000001</v>
      </c>
      <c r="R9" s="10">
        <v>16443.169999999998</v>
      </c>
      <c r="S9" s="10">
        <v>6556.72</v>
      </c>
      <c r="T9" s="10">
        <v>25318.95</v>
      </c>
      <c r="U9" s="10">
        <v>35691.07</v>
      </c>
      <c r="V9" s="10">
        <v>7589.14</v>
      </c>
      <c r="W9" s="10">
        <v>22803.8</v>
      </c>
      <c r="X9" s="10">
        <v>9104.26</v>
      </c>
      <c r="Y9" s="10">
        <v>15274.65</v>
      </c>
      <c r="Z9" s="10">
        <v>21788.99</v>
      </c>
      <c r="AA9" s="10">
        <v>-13052.5</v>
      </c>
      <c r="AB9" s="10">
        <v>-25288.13</v>
      </c>
      <c r="AC9" s="10">
        <v>-1798.26</v>
      </c>
      <c r="AD9" s="10">
        <v>-4587.47</v>
      </c>
      <c r="AE9" s="10">
        <v>-11049.13</v>
      </c>
      <c r="AF9" s="10">
        <v>11892.68</v>
      </c>
    </row>
    <row r="10" spans="2:33" x14ac:dyDescent="0.25">
      <c r="B10" s="9" t="s">
        <v>209</v>
      </c>
      <c r="C10" s="10">
        <v>35078.53</v>
      </c>
      <c r="D10" s="10">
        <v>37913.86</v>
      </c>
      <c r="E10" s="10">
        <v>43293.75</v>
      </c>
      <c r="F10" s="10">
        <v>40554.089999999997</v>
      </c>
      <c r="G10" s="10">
        <v>46637.25</v>
      </c>
      <c r="H10" s="10">
        <v>52616.41</v>
      </c>
      <c r="I10" s="10">
        <v>46698.19</v>
      </c>
      <c r="J10" s="10">
        <v>57257.32</v>
      </c>
      <c r="K10" s="10">
        <v>56769.06</v>
      </c>
      <c r="L10" s="10">
        <v>51097.93</v>
      </c>
      <c r="M10" s="10">
        <v>56600.31</v>
      </c>
      <c r="N10" s="10">
        <v>57182.01</v>
      </c>
      <c r="O10" s="10">
        <v>55934.54</v>
      </c>
      <c r="P10" s="10">
        <v>57395.44</v>
      </c>
      <c r="Q10" s="10">
        <v>60519.03</v>
      </c>
      <c r="R10" s="10">
        <v>57875.49</v>
      </c>
      <c r="S10" s="10">
        <v>65641.13</v>
      </c>
      <c r="T10" s="10">
        <v>63008.18</v>
      </c>
      <c r="U10" s="10">
        <v>63305.96</v>
      </c>
      <c r="V10" s="10">
        <v>71111.78</v>
      </c>
      <c r="W10" s="10">
        <v>66114.19</v>
      </c>
      <c r="X10" s="10">
        <v>69453.710000000006</v>
      </c>
      <c r="Y10" s="10">
        <v>74360.36</v>
      </c>
      <c r="Z10" s="10">
        <v>75464.95</v>
      </c>
      <c r="AA10" s="10">
        <v>75916.27</v>
      </c>
      <c r="AB10" s="10">
        <v>79075.86</v>
      </c>
      <c r="AC10" s="10">
        <v>74792.259999999995</v>
      </c>
      <c r="AD10" s="10">
        <v>76965.86</v>
      </c>
      <c r="AE10" s="10">
        <v>85207.93</v>
      </c>
      <c r="AF10" s="10">
        <v>80537.919999999998</v>
      </c>
    </row>
    <row r="11" spans="2:33" x14ac:dyDescent="0.25">
      <c r="B11" s="9" t="s">
        <v>210</v>
      </c>
      <c r="C11" s="10">
        <v>15117.76</v>
      </c>
      <c r="D11" s="10">
        <v>15117.76</v>
      </c>
      <c r="E11" s="10">
        <v>15117.76</v>
      </c>
      <c r="F11" s="10">
        <v>15117.76</v>
      </c>
      <c r="G11" s="10">
        <v>15117.76</v>
      </c>
      <c r="H11" s="10">
        <v>15117.76</v>
      </c>
      <c r="I11" s="10">
        <v>15117.76</v>
      </c>
      <c r="J11" s="10">
        <v>15117.76</v>
      </c>
      <c r="K11" s="10">
        <v>15117.76</v>
      </c>
      <c r="L11" s="10">
        <v>15117.76</v>
      </c>
      <c r="M11" s="10">
        <v>15117.76</v>
      </c>
      <c r="N11" s="10">
        <v>15117.76</v>
      </c>
      <c r="O11" s="10">
        <v>15117.76</v>
      </c>
      <c r="P11" s="10">
        <v>15117.76</v>
      </c>
      <c r="Q11" s="10">
        <v>15117.76</v>
      </c>
      <c r="R11" s="10">
        <v>15117.76</v>
      </c>
      <c r="S11" s="10">
        <v>15117.76</v>
      </c>
      <c r="T11" s="10">
        <v>15117.76</v>
      </c>
      <c r="U11" s="10">
        <v>15117.76</v>
      </c>
      <c r="V11" s="10">
        <v>15117.76</v>
      </c>
      <c r="W11" s="10">
        <v>15117.76</v>
      </c>
      <c r="X11" s="10">
        <v>15117.76</v>
      </c>
      <c r="Y11" s="10">
        <v>15117.76</v>
      </c>
      <c r="Z11" s="10">
        <v>15117.76</v>
      </c>
      <c r="AA11" s="10">
        <v>15117.76</v>
      </c>
      <c r="AB11" s="10">
        <v>15117.76</v>
      </c>
      <c r="AC11" s="10">
        <v>15117.76</v>
      </c>
      <c r="AD11" s="10">
        <v>15117.76</v>
      </c>
      <c r="AE11" s="10">
        <v>15117.76</v>
      </c>
      <c r="AF11" s="10">
        <v>15117.76</v>
      </c>
    </row>
    <row r="12" spans="2:33" x14ac:dyDescent="0.25">
      <c r="B12" s="9" t="s">
        <v>211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</row>
    <row r="13" spans="2:33" x14ac:dyDescent="0.25">
      <c r="B13" s="9" t="s">
        <v>375</v>
      </c>
      <c r="C13" s="10">
        <v>92698.52</v>
      </c>
      <c r="D13" s="10">
        <v>98967.41</v>
      </c>
      <c r="E13" s="10">
        <v>75019.710000000006</v>
      </c>
      <c r="F13" s="10">
        <v>77273.48</v>
      </c>
      <c r="G13" s="10">
        <v>76146.460000000006</v>
      </c>
      <c r="H13" s="10">
        <v>94515.61</v>
      </c>
      <c r="I13" s="10">
        <v>101277.17</v>
      </c>
      <c r="J13" s="10">
        <v>83587.12</v>
      </c>
      <c r="K13" s="10">
        <v>93343</v>
      </c>
      <c r="L13" s="10">
        <v>84933.7</v>
      </c>
      <c r="M13" s="10">
        <v>86797.66</v>
      </c>
      <c r="N13" s="10">
        <v>89234.47</v>
      </c>
      <c r="O13" s="10">
        <v>80291.06</v>
      </c>
      <c r="P13" s="10">
        <v>81020.37</v>
      </c>
      <c r="Q13" s="10">
        <v>93014.36</v>
      </c>
      <c r="R13" s="10">
        <v>96422.79</v>
      </c>
      <c r="S13" s="10">
        <v>94301.98</v>
      </c>
      <c r="T13" s="10">
        <v>110431.26</v>
      </c>
      <c r="U13" s="10">
        <v>121101.16</v>
      </c>
      <c r="V13" s="10">
        <v>100805.05</v>
      </c>
      <c r="W13" s="10">
        <v>111022.12</v>
      </c>
      <c r="X13" s="10">
        <v>100662.1</v>
      </c>
      <c r="Y13" s="10">
        <v>111739.14</v>
      </c>
      <c r="Z13" s="10">
        <v>119358.07</v>
      </c>
      <c r="AA13" s="10">
        <v>84967.9</v>
      </c>
      <c r="AB13" s="10">
        <v>75891.86</v>
      </c>
      <c r="AC13" s="10">
        <v>95098.13</v>
      </c>
      <c r="AD13" s="10">
        <v>94482.52</v>
      </c>
      <c r="AE13" s="10">
        <v>96262.93</v>
      </c>
      <c r="AF13" s="10">
        <v>114534.73</v>
      </c>
    </row>
    <row r="14" spans="2:33" x14ac:dyDescent="0.25">
      <c r="B14" s="9" t="s">
        <v>376</v>
      </c>
      <c r="C14" s="10">
        <v>92698.52</v>
      </c>
      <c r="D14" s="10">
        <v>98967.41</v>
      </c>
      <c r="E14" s="10">
        <v>75019.710000000006</v>
      </c>
      <c r="F14" s="10">
        <v>77273.48</v>
      </c>
      <c r="G14" s="10">
        <v>76146.460000000006</v>
      </c>
      <c r="H14" s="10">
        <v>94515.61</v>
      </c>
      <c r="I14" s="10">
        <v>101277.17</v>
      </c>
      <c r="J14" s="10">
        <v>83587.12</v>
      </c>
      <c r="K14" s="10">
        <v>93343</v>
      </c>
      <c r="L14" s="10">
        <v>84933.7</v>
      </c>
      <c r="M14" s="10">
        <v>86797.66</v>
      </c>
      <c r="N14" s="10">
        <v>89234.47</v>
      </c>
      <c r="O14" s="10">
        <v>80291.06</v>
      </c>
      <c r="P14" s="10">
        <v>81020.37</v>
      </c>
      <c r="Q14" s="10">
        <v>93014.36</v>
      </c>
      <c r="R14" s="10">
        <v>96422.79</v>
      </c>
      <c r="S14" s="10">
        <v>94301.98</v>
      </c>
      <c r="T14" s="10">
        <v>110431.26</v>
      </c>
      <c r="U14" s="10">
        <v>121101.16</v>
      </c>
      <c r="V14" s="10">
        <v>100805.05</v>
      </c>
      <c r="W14" s="10">
        <v>111022.12</v>
      </c>
      <c r="X14" s="10">
        <v>100662.1</v>
      </c>
      <c r="Y14" s="10">
        <v>111739.14</v>
      </c>
      <c r="Z14" s="10">
        <v>119358.07</v>
      </c>
      <c r="AA14" s="10">
        <v>84967.9</v>
      </c>
      <c r="AB14" s="10">
        <v>75891.86</v>
      </c>
      <c r="AC14" s="10">
        <v>95098.13</v>
      </c>
      <c r="AD14" s="10">
        <v>94482.52</v>
      </c>
      <c r="AE14" s="10">
        <v>96262.93</v>
      </c>
      <c r="AF14" s="10">
        <v>114534.73</v>
      </c>
    </row>
    <row r="15" spans="2:33" x14ac:dyDescent="0.25">
      <c r="B15" s="9" t="s">
        <v>377</v>
      </c>
    </row>
    <row r="16" spans="2:33" x14ac:dyDescent="0.25">
      <c r="B16" s="9" t="s">
        <v>212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</row>
    <row r="17" spans="2:32" x14ac:dyDescent="0.25">
      <c r="B17" s="9" t="s">
        <v>213</v>
      </c>
      <c r="C17" s="10">
        <v>30852.05</v>
      </c>
      <c r="D17" s="10">
        <v>30954.19</v>
      </c>
      <c r="E17" s="10">
        <v>30954.19</v>
      </c>
      <c r="F17" s="10">
        <v>30954.19</v>
      </c>
      <c r="G17" s="10">
        <v>30954.19</v>
      </c>
      <c r="H17" s="10">
        <v>30954.19</v>
      </c>
      <c r="I17" s="10">
        <v>30954.19</v>
      </c>
      <c r="J17" s="10">
        <v>30954.19</v>
      </c>
      <c r="K17" s="10">
        <v>30954.19</v>
      </c>
      <c r="L17" s="10">
        <v>30954.19</v>
      </c>
      <c r="M17" s="10">
        <v>30954.19</v>
      </c>
      <c r="N17" s="10">
        <v>28576.11</v>
      </c>
      <c r="O17" s="10">
        <v>29937.79</v>
      </c>
      <c r="P17" s="10">
        <v>32716.55</v>
      </c>
      <c r="Q17" s="10">
        <v>35404.99</v>
      </c>
      <c r="R17" s="10">
        <v>38088.660000000003</v>
      </c>
      <c r="S17" s="10">
        <v>40570.17</v>
      </c>
      <c r="T17" s="10">
        <v>43035.13</v>
      </c>
      <c r="U17" s="10">
        <v>45889.62</v>
      </c>
      <c r="V17" s="10">
        <v>48459.64</v>
      </c>
      <c r="W17" s="10">
        <v>50680.01</v>
      </c>
      <c r="X17" s="10">
        <v>55408.22</v>
      </c>
      <c r="Y17" s="10">
        <v>55408.22</v>
      </c>
      <c r="Z17" s="10">
        <v>55408.22</v>
      </c>
      <c r="AA17" s="10">
        <v>55408.22</v>
      </c>
      <c r="AB17" s="10">
        <v>55408.22</v>
      </c>
      <c r="AC17" s="10">
        <v>55408.22</v>
      </c>
      <c r="AD17" s="10">
        <v>55408.22</v>
      </c>
      <c r="AE17" s="10">
        <v>55408.22</v>
      </c>
      <c r="AF17" s="10">
        <v>55408.22</v>
      </c>
    </row>
    <row r="18" spans="2:32" x14ac:dyDescent="0.25">
      <c r="B18" s="9" t="s">
        <v>214</v>
      </c>
    </row>
    <row r="19" spans="2:32" x14ac:dyDescent="0.25">
      <c r="B19" s="9" t="s">
        <v>215</v>
      </c>
      <c r="C19" s="10">
        <v>244256.18</v>
      </c>
      <c r="D19" s="10">
        <v>249394.95</v>
      </c>
      <c r="E19" s="10">
        <v>251664.25</v>
      </c>
      <c r="F19" s="10">
        <v>259663.35999999999</v>
      </c>
      <c r="G19" s="10">
        <v>263919.51</v>
      </c>
      <c r="H19" s="10">
        <v>269429.24</v>
      </c>
      <c r="I19" s="10">
        <v>279846.13</v>
      </c>
      <c r="J19" s="10">
        <v>287375.83</v>
      </c>
      <c r="K19" s="10">
        <v>293358.99</v>
      </c>
      <c r="L19" s="10">
        <v>302907.55</v>
      </c>
      <c r="M19" s="10">
        <v>308670.28000000003</v>
      </c>
      <c r="N19" s="10">
        <v>315091.99</v>
      </c>
      <c r="O19" s="10">
        <v>318407.78999999998</v>
      </c>
      <c r="P19" s="10">
        <v>316897.88</v>
      </c>
      <c r="Q19" s="10">
        <v>318897.43</v>
      </c>
      <c r="R19" s="10">
        <v>320003.25</v>
      </c>
      <c r="S19" s="10">
        <v>325757.90000000002</v>
      </c>
      <c r="T19" s="10">
        <v>334042.86</v>
      </c>
      <c r="U19" s="10">
        <v>348739.9</v>
      </c>
      <c r="V19" s="10">
        <v>353169.91999999998</v>
      </c>
      <c r="W19" s="10">
        <v>359367.2</v>
      </c>
      <c r="X19" s="10">
        <v>368883.64</v>
      </c>
      <c r="Y19" s="10">
        <v>376037.43</v>
      </c>
      <c r="Z19" s="10">
        <v>388383.96</v>
      </c>
      <c r="AA19" s="10">
        <v>391363.02</v>
      </c>
      <c r="AB19" s="10">
        <v>394767.97</v>
      </c>
      <c r="AC19" s="10">
        <v>386930.7</v>
      </c>
      <c r="AD19" s="10">
        <v>386930.7</v>
      </c>
      <c r="AE19" s="10">
        <v>381930.7</v>
      </c>
      <c r="AF19" s="10">
        <v>378930.7</v>
      </c>
    </row>
    <row r="20" spans="2:32" x14ac:dyDescent="0.25">
      <c r="B20" s="9" t="s">
        <v>216</v>
      </c>
      <c r="C20" s="10">
        <v>-179842.98</v>
      </c>
      <c r="D20" s="10">
        <v>-179909.94</v>
      </c>
      <c r="E20" s="10">
        <v>-185244.49</v>
      </c>
      <c r="F20" s="10">
        <v>-192894.21</v>
      </c>
      <c r="G20" s="10">
        <v>-200146.97</v>
      </c>
      <c r="H20" s="10">
        <v>-216025.57</v>
      </c>
      <c r="I20" s="10">
        <v>-230627.48</v>
      </c>
      <c r="J20" s="10">
        <v>-238269.61</v>
      </c>
      <c r="K20" s="10">
        <v>-247758.7</v>
      </c>
      <c r="L20" s="10">
        <v>-262809.15000000002</v>
      </c>
      <c r="M20" s="10">
        <v>-278530.61</v>
      </c>
      <c r="N20" s="10">
        <v>-291931.2</v>
      </c>
      <c r="O20" s="10">
        <v>-313749.12</v>
      </c>
      <c r="P20" s="10">
        <v>-316761.5</v>
      </c>
      <c r="Q20" s="10">
        <v>-312599.26</v>
      </c>
      <c r="R20" s="10">
        <v>-314960.62</v>
      </c>
      <c r="S20" s="10">
        <v>-334541.21000000002</v>
      </c>
      <c r="T20" s="10">
        <v>-348867.48</v>
      </c>
      <c r="U20" s="10">
        <v>-353168.67</v>
      </c>
      <c r="V20" s="10">
        <v>-354154.76</v>
      </c>
      <c r="W20" s="10">
        <v>-350572.88</v>
      </c>
      <c r="X20" s="10">
        <v>-354815.56</v>
      </c>
      <c r="Y20" s="10">
        <v>-366960.09</v>
      </c>
      <c r="Z20" s="10">
        <v>-396568.8</v>
      </c>
      <c r="AA20" s="10">
        <v>-391888.81</v>
      </c>
      <c r="AB20" s="10">
        <v>-388534.29</v>
      </c>
      <c r="AC20" s="10">
        <v>-331371.53999999998</v>
      </c>
      <c r="AD20" s="10">
        <v>-331371.53999999998</v>
      </c>
      <c r="AE20" s="10">
        <v>-331371.53999999998</v>
      </c>
      <c r="AF20" s="10">
        <v>-332871.53999999998</v>
      </c>
    </row>
    <row r="21" spans="2:32" x14ac:dyDescent="0.25">
      <c r="B21" s="9" t="s">
        <v>217</v>
      </c>
      <c r="C21" s="10">
        <v>77488.350000000006</v>
      </c>
      <c r="D21" s="10">
        <v>76276.38</v>
      </c>
      <c r="E21" s="10">
        <v>61782.35</v>
      </c>
      <c r="F21" s="10">
        <v>59645.94</v>
      </c>
      <c r="G21" s="10">
        <v>58851.28</v>
      </c>
      <c r="H21" s="10">
        <v>57927.17</v>
      </c>
      <c r="I21" s="10">
        <v>54130.11</v>
      </c>
      <c r="J21" s="10">
        <v>53480.13</v>
      </c>
      <c r="K21" s="10">
        <v>51497.17</v>
      </c>
      <c r="L21" s="10">
        <v>41064.65</v>
      </c>
      <c r="M21" s="10">
        <v>35395.51</v>
      </c>
      <c r="N21" s="10">
        <v>36432.06</v>
      </c>
      <c r="O21" s="10">
        <v>37213.730000000003</v>
      </c>
      <c r="P21" s="10">
        <v>31092.97</v>
      </c>
      <c r="Q21" s="10">
        <v>40900.92</v>
      </c>
      <c r="R21" s="10">
        <v>38818.1</v>
      </c>
      <c r="S21" s="10">
        <v>20986.5</v>
      </c>
      <c r="T21" s="10">
        <v>17773.25</v>
      </c>
      <c r="U21" s="10">
        <v>24852.42</v>
      </c>
      <c r="V21" s="10">
        <v>20245.900000000001</v>
      </c>
      <c r="W21" s="10">
        <v>-17511.759999999998</v>
      </c>
      <c r="X21" s="10">
        <v>-19796.87</v>
      </c>
      <c r="Y21" s="10">
        <v>-20162.939999999999</v>
      </c>
      <c r="Z21" s="10">
        <v>-15294.69</v>
      </c>
      <c r="AA21" s="10">
        <v>-11323.84</v>
      </c>
      <c r="AB21" s="10">
        <v>-20475.87</v>
      </c>
      <c r="AC21" s="10">
        <v>-20313.14</v>
      </c>
      <c r="AD21" s="10">
        <v>-20313.14</v>
      </c>
      <c r="AE21" s="10">
        <v>-23313.14</v>
      </c>
      <c r="AF21" s="10">
        <v>-23313.14</v>
      </c>
    </row>
    <row r="22" spans="2:32" x14ac:dyDescent="0.25">
      <c r="B22" s="9" t="s">
        <v>218</v>
      </c>
      <c r="C22" s="10">
        <v>-61375.11</v>
      </c>
      <c r="D22" s="10">
        <v>-56230.89</v>
      </c>
      <c r="E22" s="10">
        <v>-52125.599999999999</v>
      </c>
      <c r="F22" s="10">
        <v>-47627.65</v>
      </c>
      <c r="G22" s="10">
        <v>-42832.95</v>
      </c>
      <c r="H22" s="10">
        <v>-41359.629999999997</v>
      </c>
      <c r="I22" s="10">
        <v>-38472.46</v>
      </c>
      <c r="J22" s="10">
        <v>-31875.37</v>
      </c>
      <c r="K22" s="10">
        <v>-29506.93</v>
      </c>
      <c r="L22" s="10">
        <v>-28199.599999999999</v>
      </c>
      <c r="M22" s="10">
        <v>-21011.32</v>
      </c>
      <c r="N22" s="10">
        <v>-18981.29</v>
      </c>
      <c r="O22" s="10">
        <v>-18198.439999999999</v>
      </c>
      <c r="P22" s="10">
        <v>-8634.2600000000093</v>
      </c>
      <c r="Q22" s="10">
        <v>-5479.3700000000099</v>
      </c>
      <c r="R22" s="10">
        <v>-783.59000000001004</v>
      </c>
      <c r="S22" s="10">
        <v>5961.4699999999903</v>
      </c>
      <c r="T22" s="10">
        <v>9795.28999999999</v>
      </c>
      <c r="U22" s="10">
        <v>15246.39</v>
      </c>
      <c r="V22" s="10">
        <v>21146.21</v>
      </c>
      <c r="W22" s="10">
        <v>24688.240000000002</v>
      </c>
      <c r="X22" s="10">
        <v>30020.26</v>
      </c>
      <c r="Y22" s="10">
        <v>31381.119999999999</v>
      </c>
      <c r="Z22" s="10">
        <v>34316.43</v>
      </c>
      <c r="AA22" s="10">
        <v>33795.79</v>
      </c>
      <c r="AB22" s="10">
        <v>38208.47</v>
      </c>
      <c r="AC22" s="10">
        <v>38371.199999999997</v>
      </c>
      <c r="AD22" s="10">
        <v>36871.199999999997</v>
      </c>
      <c r="AE22" s="10">
        <v>39311.449999999997</v>
      </c>
      <c r="AF22" s="10">
        <v>31311.45</v>
      </c>
    </row>
    <row r="23" spans="2:32" x14ac:dyDescent="0.25">
      <c r="B23" s="9" t="s">
        <v>219</v>
      </c>
      <c r="C23" s="10">
        <v>-22000</v>
      </c>
      <c r="D23" s="10">
        <v>-32000</v>
      </c>
      <c r="E23" s="10">
        <v>-32000</v>
      </c>
      <c r="F23" s="10">
        <v>-30000</v>
      </c>
      <c r="G23" s="10">
        <v>-32500</v>
      </c>
      <c r="H23" s="10">
        <v>-37500</v>
      </c>
      <c r="I23" s="10">
        <v>-40500</v>
      </c>
      <c r="J23" s="10">
        <v>-56100</v>
      </c>
      <c r="K23" s="10">
        <v>-70100</v>
      </c>
      <c r="L23" s="10">
        <v>-70100</v>
      </c>
      <c r="M23" s="10">
        <v>-76600</v>
      </c>
      <c r="N23" s="10">
        <v>-88600</v>
      </c>
      <c r="O23" s="10">
        <v>-106100</v>
      </c>
      <c r="P23" s="10">
        <v>-113900</v>
      </c>
      <c r="Q23" s="10">
        <v>-65900</v>
      </c>
      <c r="R23" s="10">
        <v>41100</v>
      </c>
      <c r="S23" s="10">
        <v>39100</v>
      </c>
      <c r="T23" s="10">
        <v>39100</v>
      </c>
      <c r="U23" s="10">
        <v>129100</v>
      </c>
      <c r="V23" s="10">
        <v>121100</v>
      </c>
      <c r="W23" s="10">
        <v>122100</v>
      </c>
      <c r="X23" s="10">
        <v>122100</v>
      </c>
      <c r="Y23" s="10">
        <v>107100</v>
      </c>
      <c r="Z23" s="10">
        <v>100100</v>
      </c>
      <c r="AA23" s="10">
        <v>75900</v>
      </c>
      <c r="AB23" s="10">
        <v>70900</v>
      </c>
      <c r="AC23" s="10">
        <v>148900</v>
      </c>
      <c r="AD23" s="10">
        <v>130000</v>
      </c>
      <c r="AE23" s="10">
        <v>126500</v>
      </c>
      <c r="AF23" s="10">
        <v>131500</v>
      </c>
    </row>
    <row r="24" spans="2:32" x14ac:dyDescent="0.25">
      <c r="B24" s="9" t="s">
        <v>220</v>
      </c>
      <c r="AF24" s="10">
        <v>-23600</v>
      </c>
    </row>
    <row r="25" spans="2:32" x14ac:dyDescent="0.25">
      <c r="B25" s="9" t="s">
        <v>221</v>
      </c>
      <c r="Z25" s="10">
        <v>14.84</v>
      </c>
      <c r="AA25" s="10">
        <v>29.68</v>
      </c>
      <c r="AB25" s="10">
        <v>44.52</v>
      </c>
      <c r="AC25" s="10">
        <v>44.52</v>
      </c>
      <c r="AD25" s="10">
        <v>44.52</v>
      </c>
      <c r="AE25" s="10">
        <v>44.52</v>
      </c>
      <c r="AF25" s="10">
        <v>44.52</v>
      </c>
    </row>
    <row r="26" spans="2:32" x14ac:dyDescent="0.25">
      <c r="B26" s="9" t="s">
        <v>222</v>
      </c>
      <c r="Z26" s="10">
        <v>14.88</v>
      </c>
      <c r="AA26" s="10">
        <v>29.76</v>
      </c>
      <c r="AB26" s="10">
        <v>44.64</v>
      </c>
      <c r="AC26" s="10">
        <v>44.64</v>
      </c>
      <c r="AD26" s="10">
        <v>44.64</v>
      </c>
      <c r="AE26" s="10">
        <v>44.64</v>
      </c>
      <c r="AF26" s="10">
        <v>44.64</v>
      </c>
    </row>
    <row r="27" spans="2:32" x14ac:dyDescent="0.25">
      <c r="B27" s="9" t="s">
        <v>223</v>
      </c>
      <c r="Z27" s="10">
        <v>14.88</v>
      </c>
      <c r="AA27" s="10">
        <v>29.76</v>
      </c>
      <c r="AB27" s="10">
        <v>44.64</v>
      </c>
      <c r="AC27" s="10">
        <v>44.64</v>
      </c>
      <c r="AD27" s="10">
        <v>44.64</v>
      </c>
      <c r="AE27" s="10">
        <v>44.64</v>
      </c>
      <c r="AF27" s="10">
        <v>44.64</v>
      </c>
    </row>
    <row r="28" spans="2:32" x14ac:dyDescent="0.25">
      <c r="B28" s="9" t="s">
        <v>378</v>
      </c>
      <c r="C28" s="10">
        <v>58526.44</v>
      </c>
      <c r="D28" s="10">
        <v>57530.5</v>
      </c>
      <c r="E28" s="10">
        <v>44076.51</v>
      </c>
      <c r="F28" s="10">
        <v>48787.44</v>
      </c>
      <c r="G28" s="10">
        <v>47290.87</v>
      </c>
      <c r="H28" s="10">
        <v>32471.209999999901</v>
      </c>
      <c r="I28" s="10">
        <v>24376.299999999901</v>
      </c>
      <c r="J28" s="10">
        <v>14610.9799999999</v>
      </c>
      <c r="K28" s="10">
        <v>-2509.4700000000698</v>
      </c>
      <c r="L28" s="10">
        <v>-17136.550000000101</v>
      </c>
      <c r="M28" s="10">
        <v>-32076.140000000101</v>
      </c>
      <c r="N28" s="10">
        <v>-47988.440000000097</v>
      </c>
      <c r="O28" s="10">
        <v>-82426.040000000095</v>
      </c>
      <c r="P28" s="10">
        <v>-91304.910000000105</v>
      </c>
      <c r="Q28" s="10">
        <v>-24180.280000000101</v>
      </c>
      <c r="R28" s="10">
        <v>84177.139999999898</v>
      </c>
      <c r="S28" s="10">
        <v>57264.659999999902</v>
      </c>
      <c r="T28" s="10">
        <v>51843.919999999896</v>
      </c>
      <c r="U28" s="10">
        <v>164770.04</v>
      </c>
      <c r="V28" s="10">
        <v>161507.26999999999</v>
      </c>
      <c r="W28" s="10">
        <v>138070.79999999999</v>
      </c>
      <c r="X28" s="10">
        <v>146391.47</v>
      </c>
      <c r="Y28" s="10">
        <v>127395.52</v>
      </c>
      <c r="Z28" s="10">
        <v>110981.5</v>
      </c>
      <c r="AA28" s="10">
        <v>97935.359999999899</v>
      </c>
      <c r="AB28" s="10">
        <v>95000.0799999999</v>
      </c>
      <c r="AC28" s="10">
        <v>222651.02</v>
      </c>
      <c r="AD28" s="10">
        <v>202251.02</v>
      </c>
      <c r="AE28" s="10">
        <v>193191.27</v>
      </c>
      <c r="AF28" s="10">
        <v>162091.26999999999</v>
      </c>
    </row>
    <row r="29" spans="2:32" x14ac:dyDescent="0.25">
      <c r="B29" s="9" t="s">
        <v>224</v>
      </c>
    </row>
    <row r="30" spans="2:32" x14ac:dyDescent="0.25">
      <c r="B30" s="9" t="s">
        <v>225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</row>
    <row r="31" spans="2:32" x14ac:dyDescent="0.25">
      <c r="B31" s="9" t="s">
        <v>226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</row>
    <row r="32" spans="2:32" x14ac:dyDescent="0.25">
      <c r="B32" s="9" t="s">
        <v>379</v>
      </c>
      <c r="C32" s="10">
        <v>89378.49</v>
      </c>
      <c r="D32" s="10">
        <v>88484.69</v>
      </c>
      <c r="E32" s="10">
        <v>75030.7</v>
      </c>
      <c r="F32" s="10">
        <v>79741.63</v>
      </c>
      <c r="G32" s="10">
        <v>78245.06</v>
      </c>
      <c r="H32" s="10">
        <v>63425.3999999999</v>
      </c>
      <c r="I32" s="10">
        <v>55330.49</v>
      </c>
      <c r="J32" s="10">
        <v>45565.169999999896</v>
      </c>
      <c r="K32" s="10">
        <v>28444.719999999899</v>
      </c>
      <c r="L32" s="10">
        <v>13817.639999999899</v>
      </c>
      <c r="M32" s="10">
        <v>-1121.9500000001001</v>
      </c>
      <c r="N32" s="10">
        <v>-19412.3300000001</v>
      </c>
      <c r="O32" s="10">
        <v>-52488.250000000102</v>
      </c>
      <c r="P32" s="10">
        <v>-58588.360000000102</v>
      </c>
      <c r="Q32" s="10">
        <v>11224.709999999901</v>
      </c>
      <c r="R32" s="10">
        <v>122265.8</v>
      </c>
      <c r="S32" s="10">
        <v>97834.8299999999</v>
      </c>
      <c r="T32" s="10">
        <v>94879.049999999901</v>
      </c>
      <c r="U32" s="10">
        <v>210659.66</v>
      </c>
      <c r="V32" s="10">
        <v>209966.91</v>
      </c>
      <c r="W32" s="10">
        <v>188750.81</v>
      </c>
      <c r="X32" s="10">
        <v>201799.69</v>
      </c>
      <c r="Y32" s="10">
        <v>182803.74</v>
      </c>
      <c r="Z32" s="10">
        <v>166389.72</v>
      </c>
      <c r="AA32" s="10">
        <v>153343.57999999999</v>
      </c>
      <c r="AB32" s="10">
        <v>150408.29999999999</v>
      </c>
      <c r="AC32" s="10">
        <v>278059.24</v>
      </c>
      <c r="AD32" s="10">
        <v>257659.24</v>
      </c>
      <c r="AE32" s="10">
        <v>248599.49</v>
      </c>
      <c r="AF32" s="10">
        <v>217499.49</v>
      </c>
    </row>
    <row r="33" spans="2:32" x14ac:dyDescent="0.25">
      <c r="B33" s="9" t="s">
        <v>380</v>
      </c>
      <c r="C33" s="10">
        <v>182077.01</v>
      </c>
      <c r="D33" s="10">
        <v>187452.1</v>
      </c>
      <c r="E33" s="10">
        <v>150050.41</v>
      </c>
      <c r="F33" s="10">
        <v>157015.10999999999</v>
      </c>
      <c r="G33" s="10">
        <v>154391.51999999999</v>
      </c>
      <c r="H33" s="10">
        <v>157941.01</v>
      </c>
      <c r="I33" s="10">
        <v>156607.66</v>
      </c>
      <c r="J33" s="10">
        <v>129152.29</v>
      </c>
      <c r="K33" s="10">
        <v>121787.72</v>
      </c>
      <c r="L33" s="10">
        <v>98751.339999999895</v>
      </c>
      <c r="M33" s="10">
        <v>85675.709999999905</v>
      </c>
      <c r="N33" s="10">
        <v>69822.139999999898</v>
      </c>
      <c r="O33" s="10">
        <v>27802.809999999899</v>
      </c>
      <c r="P33" s="10">
        <v>22432.0099999999</v>
      </c>
      <c r="Q33" s="10">
        <v>104239.07</v>
      </c>
      <c r="R33" s="10">
        <v>218688.59</v>
      </c>
      <c r="S33" s="10">
        <v>192136.81</v>
      </c>
      <c r="T33" s="10">
        <v>205310.31</v>
      </c>
      <c r="U33" s="10">
        <v>331760.82</v>
      </c>
      <c r="V33" s="10">
        <v>310771.96000000002</v>
      </c>
      <c r="W33" s="10">
        <v>299772.93</v>
      </c>
      <c r="X33" s="10">
        <v>302461.78999999998</v>
      </c>
      <c r="Y33" s="10">
        <v>294542.88</v>
      </c>
      <c r="Z33" s="10">
        <v>285747.78999999998</v>
      </c>
      <c r="AA33" s="10">
        <v>238311.48</v>
      </c>
      <c r="AB33" s="10">
        <v>226300.16</v>
      </c>
      <c r="AC33" s="10">
        <v>373157.37</v>
      </c>
      <c r="AD33" s="10">
        <v>352141.76</v>
      </c>
      <c r="AE33" s="10">
        <v>344862.42</v>
      </c>
      <c r="AF33" s="10">
        <v>332034.21999999997</v>
      </c>
    </row>
    <row r="34" spans="2:32" x14ac:dyDescent="0.25">
      <c r="B34" s="9" t="s">
        <v>228</v>
      </c>
    </row>
    <row r="35" spans="2:32" x14ac:dyDescent="0.25">
      <c r="B35" s="9" t="s">
        <v>227</v>
      </c>
    </row>
    <row r="36" spans="2:32" x14ac:dyDescent="0.25">
      <c r="B36" s="9" t="s">
        <v>229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</row>
    <row r="37" spans="2:32" x14ac:dyDescent="0.25">
      <c r="B37" s="9" t="s">
        <v>230</v>
      </c>
      <c r="C37" s="10">
        <v>10040.700000000001</v>
      </c>
      <c r="D37" s="10">
        <v>10040.700000000001</v>
      </c>
      <c r="E37" s="10">
        <v>10040.700000000001</v>
      </c>
      <c r="F37" s="10">
        <v>10040.700000000001</v>
      </c>
      <c r="G37" s="10">
        <v>10040.700000000001</v>
      </c>
      <c r="H37" s="10">
        <v>10040.700000000001</v>
      </c>
      <c r="I37" s="10">
        <v>10040.700000000001</v>
      </c>
      <c r="J37" s="10">
        <v>10040.700000000001</v>
      </c>
      <c r="K37" s="10">
        <v>10040.700000000001</v>
      </c>
      <c r="L37" s="10">
        <v>10040.700000000001</v>
      </c>
      <c r="M37" s="10">
        <v>10040.700000000001</v>
      </c>
      <c r="N37" s="10">
        <v>10040.700000000001</v>
      </c>
      <c r="O37" s="10">
        <v>10040.700000000001</v>
      </c>
      <c r="P37" s="10">
        <v>10040.700000000001</v>
      </c>
      <c r="Q37" s="10">
        <v>10040.700000000001</v>
      </c>
      <c r="R37" s="10">
        <v>10040.700000000001</v>
      </c>
      <c r="S37" s="10">
        <v>10040.700000000001</v>
      </c>
      <c r="T37" s="10">
        <v>10040.700000000001</v>
      </c>
      <c r="U37" s="10">
        <v>10040.700000000001</v>
      </c>
      <c r="V37" s="10">
        <v>10040.700000000001</v>
      </c>
      <c r="W37" s="10">
        <v>10040.700000000001</v>
      </c>
      <c r="X37" s="10">
        <v>10040.700000000001</v>
      </c>
      <c r="Y37" s="10">
        <v>10040.700000000001</v>
      </c>
      <c r="Z37" s="10">
        <v>10040.700000000001</v>
      </c>
      <c r="AA37" s="10">
        <v>10040.700000000001</v>
      </c>
      <c r="AB37" s="10">
        <v>10040.700000000001</v>
      </c>
      <c r="AC37" s="10">
        <v>10040.700000000001</v>
      </c>
      <c r="AD37" s="10">
        <v>10040.700000000001</v>
      </c>
      <c r="AE37" s="10">
        <v>10040.700000000001</v>
      </c>
      <c r="AF37" s="10">
        <v>10040.700000000001</v>
      </c>
    </row>
    <row r="38" spans="2:32" x14ac:dyDescent="0.25">
      <c r="B38" s="9" t="s">
        <v>231</v>
      </c>
      <c r="C38" s="10">
        <v>446752.56</v>
      </c>
      <c r="D38" s="10">
        <v>446752.56</v>
      </c>
      <c r="E38" s="10">
        <v>446752.56</v>
      </c>
      <c r="F38" s="10">
        <v>446752.56</v>
      </c>
      <c r="G38" s="10">
        <v>446752.56</v>
      </c>
      <c r="H38" s="10">
        <v>446752.56</v>
      </c>
      <c r="I38" s="10">
        <v>446752.56</v>
      </c>
      <c r="J38" s="10">
        <v>446752.56</v>
      </c>
      <c r="K38" s="10">
        <v>446752.56</v>
      </c>
      <c r="L38" s="10">
        <v>446752.56</v>
      </c>
      <c r="M38" s="10">
        <v>446752.56</v>
      </c>
      <c r="N38" s="10">
        <v>446752.56</v>
      </c>
      <c r="O38" s="10">
        <v>446752.56</v>
      </c>
      <c r="P38" s="10">
        <v>446752.56</v>
      </c>
      <c r="Q38" s="10">
        <v>446752.56</v>
      </c>
      <c r="R38" s="10">
        <v>446752.56</v>
      </c>
      <c r="S38" s="10">
        <v>446752.56</v>
      </c>
      <c r="T38" s="10">
        <v>446752.56</v>
      </c>
      <c r="U38" s="10">
        <v>446752.56</v>
      </c>
      <c r="V38" s="10">
        <v>446752.56</v>
      </c>
      <c r="W38" s="10">
        <v>446752.56</v>
      </c>
      <c r="X38" s="10">
        <v>446752.56</v>
      </c>
      <c r="Y38" s="10">
        <v>446752.56</v>
      </c>
      <c r="Z38" s="10">
        <v>446752.56</v>
      </c>
      <c r="AA38" s="10">
        <v>446752.56</v>
      </c>
      <c r="AB38" s="10">
        <v>446752.56</v>
      </c>
      <c r="AC38" s="10">
        <v>446752.56</v>
      </c>
      <c r="AD38" s="10">
        <v>446752.56</v>
      </c>
      <c r="AE38" s="10">
        <v>446752.56</v>
      </c>
      <c r="AF38" s="10">
        <v>446752.56</v>
      </c>
    </row>
    <row r="39" spans="2:32" x14ac:dyDescent="0.25">
      <c r="B39" s="9" t="s">
        <v>381</v>
      </c>
      <c r="C39" s="10">
        <v>456793.26</v>
      </c>
      <c r="D39" s="10">
        <v>456793.26</v>
      </c>
      <c r="E39" s="10">
        <v>456793.26</v>
      </c>
      <c r="F39" s="10">
        <v>456793.26</v>
      </c>
      <c r="G39" s="10">
        <v>456793.26</v>
      </c>
      <c r="H39" s="10">
        <v>456793.26</v>
      </c>
      <c r="I39" s="10">
        <v>456793.26</v>
      </c>
      <c r="J39" s="10">
        <v>456793.26</v>
      </c>
      <c r="K39" s="10">
        <v>456793.26</v>
      </c>
      <c r="L39" s="10">
        <v>456793.26</v>
      </c>
      <c r="M39" s="10">
        <v>456793.26</v>
      </c>
      <c r="N39" s="10">
        <v>456793.26</v>
      </c>
      <c r="O39" s="10">
        <v>456793.26</v>
      </c>
      <c r="P39" s="10">
        <v>456793.26</v>
      </c>
      <c r="Q39" s="10">
        <v>456793.26</v>
      </c>
      <c r="R39" s="10">
        <v>456793.26</v>
      </c>
      <c r="S39" s="10">
        <v>456793.26</v>
      </c>
      <c r="T39" s="10">
        <v>456793.26</v>
      </c>
      <c r="U39" s="10">
        <v>456793.26</v>
      </c>
      <c r="V39" s="10">
        <v>456793.26</v>
      </c>
      <c r="W39" s="10">
        <v>456793.26</v>
      </c>
      <c r="X39" s="10">
        <v>456793.26</v>
      </c>
      <c r="Y39" s="10">
        <v>456793.26</v>
      </c>
      <c r="Z39" s="10">
        <v>456793.26</v>
      </c>
      <c r="AA39" s="10">
        <v>456793.26</v>
      </c>
      <c r="AB39" s="10">
        <v>456793.26</v>
      </c>
      <c r="AC39" s="10">
        <v>456793.26</v>
      </c>
      <c r="AD39" s="10">
        <v>456793.26</v>
      </c>
      <c r="AE39" s="10">
        <v>456793.26</v>
      </c>
      <c r="AF39" s="10">
        <v>456793.26</v>
      </c>
    </row>
    <row r="40" spans="2:32" x14ac:dyDescent="0.25">
      <c r="B40" s="9" t="s">
        <v>232</v>
      </c>
    </row>
    <row r="41" spans="2:32" x14ac:dyDescent="0.25">
      <c r="B41" s="9" t="s">
        <v>233</v>
      </c>
      <c r="C41" s="10">
        <v>-8696.5300000000007</v>
      </c>
      <c r="D41" s="10">
        <v>-8696.5300000000007</v>
      </c>
      <c r="E41" s="10">
        <v>-8696.5300000000007</v>
      </c>
      <c r="F41" s="10">
        <v>-8696.5300000000007</v>
      </c>
      <c r="G41" s="10">
        <v>-8696.5300000000007</v>
      </c>
      <c r="H41" s="10">
        <v>-8696.5300000000007</v>
      </c>
      <c r="I41" s="10">
        <v>-8696.5300000000007</v>
      </c>
      <c r="J41" s="10">
        <v>-8696.5300000000007</v>
      </c>
      <c r="K41" s="10">
        <v>-8696.5300000000007</v>
      </c>
      <c r="L41" s="10">
        <v>-8696.5300000000007</v>
      </c>
      <c r="M41" s="10">
        <v>-8696.5300000000007</v>
      </c>
      <c r="N41" s="10">
        <v>-9592.64</v>
      </c>
      <c r="O41" s="10">
        <v>-9592.64</v>
      </c>
      <c r="P41" s="10">
        <v>-9592.64</v>
      </c>
      <c r="Q41" s="10">
        <v>-9592.64</v>
      </c>
      <c r="R41" s="10">
        <v>-9592.64</v>
      </c>
      <c r="S41" s="10">
        <v>-9592.64</v>
      </c>
      <c r="T41" s="10">
        <v>-9592.64</v>
      </c>
      <c r="U41" s="10">
        <v>-9592.64</v>
      </c>
      <c r="V41" s="10">
        <v>-9592.64</v>
      </c>
      <c r="W41" s="10">
        <v>-9592.64</v>
      </c>
      <c r="X41" s="10">
        <v>-9592.64</v>
      </c>
      <c r="Y41" s="10">
        <v>-9592.64</v>
      </c>
      <c r="Z41" s="10">
        <v>-9592.64</v>
      </c>
      <c r="AA41" s="10">
        <v>-9592.64</v>
      </c>
      <c r="AB41" s="10">
        <v>-9592.64</v>
      </c>
      <c r="AC41" s="10">
        <v>-9592.64</v>
      </c>
      <c r="AD41" s="10">
        <v>-9592.64</v>
      </c>
      <c r="AE41" s="10">
        <v>-9592.64</v>
      </c>
      <c r="AF41" s="10">
        <v>-9592.64</v>
      </c>
    </row>
    <row r="42" spans="2:32" x14ac:dyDescent="0.25">
      <c r="B42" s="9" t="s">
        <v>234</v>
      </c>
      <c r="C42" s="10">
        <v>-97740.68</v>
      </c>
      <c r="D42" s="10">
        <v>-97740.68</v>
      </c>
      <c r="E42" s="10">
        <v>-97740.68</v>
      </c>
      <c r="F42" s="10">
        <v>-97740.68</v>
      </c>
      <c r="G42" s="10">
        <v>-97740.68</v>
      </c>
      <c r="H42" s="10">
        <v>-97740.68</v>
      </c>
      <c r="I42" s="10">
        <v>-97740.68</v>
      </c>
      <c r="J42" s="10">
        <v>-97740.68</v>
      </c>
      <c r="K42" s="10">
        <v>-97740.68</v>
      </c>
      <c r="L42" s="10">
        <v>-97740.68</v>
      </c>
      <c r="M42" s="10">
        <v>-97740.68</v>
      </c>
      <c r="N42" s="10">
        <v>-112494.86</v>
      </c>
      <c r="O42" s="10">
        <v>-112494.86</v>
      </c>
      <c r="P42" s="10">
        <v>-112494.86</v>
      </c>
      <c r="Q42" s="10">
        <v>-112494.86</v>
      </c>
      <c r="R42" s="10">
        <v>-112494.86</v>
      </c>
      <c r="S42" s="10">
        <v>-112494.86</v>
      </c>
      <c r="T42" s="10">
        <v>-112494.86</v>
      </c>
      <c r="U42" s="10">
        <v>-112494.86</v>
      </c>
      <c r="V42" s="10">
        <v>-112494.86</v>
      </c>
      <c r="W42" s="10">
        <v>-112494.86</v>
      </c>
      <c r="X42" s="10">
        <v>-112494.86</v>
      </c>
      <c r="Y42" s="10">
        <v>-112494.86</v>
      </c>
      <c r="Z42" s="10">
        <v>-112494.86</v>
      </c>
      <c r="AA42" s="10">
        <v>-112494.86</v>
      </c>
      <c r="AB42" s="10">
        <v>-112494.86</v>
      </c>
      <c r="AC42" s="10">
        <v>-112494.86</v>
      </c>
      <c r="AD42" s="10">
        <v>-112494.86</v>
      </c>
      <c r="AE42" s="10">
        <v>-112494.86</v>
      </c>
      <c r="AF42" s="10">
        <v>-112494.86</v>
      </c>
    </row>
    <row r="43" spans="2:32" x14ac:dyDescent="0.25">
      <c r="B43" s="9" t="s">
        <v>382</v>
      </c>
      <c r="C43" s="10">
        <v>-106437.21</v>
      </c>
      <c r="D43" s="10">
        <v>-106437.21</v>
      </c>
      <c r="E43" s="10">
        <v>-106437.21</v>
      </c>
      <c r="F43" s="10">
        <v>-106437.21</v>
      </c>
      <c r="G43" s="10">
        <v>-106437.21</v>
      </c>
      <c r="H43" s="10">
        <v>-106437.21</v>
      </c>
      <c r="I43" s="10">
        <v>-106437.21</v>
      </c>
      <c r="J43" s="10">
        <v>-106437.21</v>
      </c>
      <c r="K43" s="10">
        <v>-106437.21</v>
      </c>
      <c r="L43" s="10">
        <v>-106437.21</v>
      </c>
      <c r="M43" s="10">
        <v>-106437.21</v>
      </c>
      <c r="N43" s="10">
        <v>-122087.5</v>
      </c>
      <c r="O43" s="10">
        <v>-122087.5</v>
      </c>
      <c r="P43" s="10">
        <v>-122087.5</v>
      </c>
      <c r="Q43" s="10">
        <v>-122087.5</v>
      </c>
      <c r="R43" s="10">
        <v>-122087.5</v>
      </c>
      <c r="S43" s="10">
        <v>-122087.5</v>
      </c>
      <c r="T43" s="10">
        <v>-122087.5</v>
      </c>
      <c r="U43" s="10">
        <v>-122087.5</v>
      </c>
      <c r="V43" s="10">
        <v>-122087.5</v>
      </c>
      <c r="W43" s="10">
        <v>-122087.5</v>
      </c>
      <c r="X43" s="10">
        <v>-122087.5</v>
      </c>
      <c r="Y43" s="10">
        <v>-122087.5</v>
      </c>
      <c r="Z43" s="10">
        <v>-122087.5</v>
      </c>
      <c r="AA43" s="10">
        <v>-122087.5</v>
      </c>
      <c r="AB43" s="10">
        <v>-122087.5</v>
      </c>
      <c r="AC43" s="10">
        <v>-122087.5</v>
      </c>
      <c r="AD43" s="10">
        <v>-122087.5</v>
      </c>
      <c r="AE43" s="10">
        <v>-122087.5</v>
      </c>
      <c r="AF43" s="10">
        <v>-122087.5</v>
      </c>
    </row>
    <row r="44" spans="2:32" x14ac:dyDescent="0.25">
      <c r="B44" s="9" t="s">
        <v>235</v>
      </c>
    </row>
    <row r="45" spans="2:32" x14ac:dyDescent="0.25">
      <c r="B45" s="9" t="s">
        <v>236</v>
      </c>
      <c r="C45" s="10">
        <v>172500</v>
      </c>
      <c r="D45" s="10">
        <v>172500</v>
      </c>
      <c r="E45" s="10">
        <v>172500</v>
      </c>
      <c r="F45" s="10">
        <v>172500</v>
      </c>
      <c r="G45" s="10">
        <v>172500</v>
      </c>
      <c r="H45" s="10">
        <v>172500</v>
      </c>
      <c r="I45" s="10">
        <v>172500</v>
      </c>
      <c r="J45" s="10">
        <v>172500</v>
      </c>
      <c r="K45" s="10">
        <v>172500</v>
      </c>
      <c r="L45" s="10">
        <v>172500</v>
      </c>
      <c r="M45" s="10">
        <v>172500</v>
      </c>
      <c r="N45" s="10">
        <v>172500</v>
      </c>
      <c r="O45" s="10">
        <v>172500</v>
      </c>
      <c r="P45" s="10">
        <v>172500</v>
      </c>
      <c r="Q45" s="10">
        <v>172500</v>
      </c>
      <c r="R45" s="10">
        <v>172500</v>
      </c>
      <c r="S45" s="10">
        <v>172500</v>
      </c>
      <c r="T45" s="10">
        <v>172500</v>
      </c>
      <c r="U45" s="10">
        <v>172500</v>
      </c>
      <c r="V45" s="10">
        <v>172500</v>
      </c>
      <c r="W45" s="10">
        <v>172500</v>
      </c>
      <c r="X45" s="10">
        <v>172500</v>
      </c>
      <c r="Y45" s="10">
        <v>172500</v>
      </c>
      <c r="Z45" s="10">
        <v>172500</v>
      </c>
      <c r="AA45" s="10">
        <v>172500</v>
      </c>
      <c r="AB45" s="10">
        <v>172500</v>
      </c>
      <c r="AC45" s="10">
        <v>172500</v>
      </c>
      <c r="AD45" s="10">
        <v>172500</v>
      </c>
      <c r="AE45" s="10">
        <v>172500</v>
      </c>
      <c r="AF45" s="10">
        <v>172500</v>
      </c>
    </row>
    <row r="46" spans="2:32" x14ac:dyDescent="0.25">
      <c r="B46" s="9" t="s">
        <v>383</v>
      </c>
      <c r="C46" s="10">
        <v>172500</v>
      </c>
      <c r="D46" s="10">
        <v>172500</v>
      </c>
      <c r="E46" s="10">
        <v>172500</v>
      </c>
      <c r="F46" s="10">
        <v>172500</v>
      </c>
      <c r="G46" s="10">
        <v>172500</v>
      </c>
      <c r="H46" s="10">
        <v>172500</v>
      </c>
      <c r="I46" s="10">
        <v>172500</v>
      </c>
      <c r="J46" s="10">
        <v>172500</v>
      </c>
      <c r="K46" s="10">
        <v>172500</v>
      </c>
      <c r="L46" s="10">
        <v>172500</v>
      </c>
      <c r="M46" s="10">
        <v>172500</v>
      </c>
      <c r="N46" s="10">
        <v>172500</v>
      </c>
      <c r="O46" s="10">
        <v>172500</v>
      </c>
      <c r="P46" s="10">
        <v>172500</v>
      </c>
      <c r="Q46" s="10">
        <v>172500</v>
      </c>
      <c r="R46" s="10">
        <v>172500</v>
      </c>
      <c r="S46" s="10">
        <v>172500</v>
      </c>
      <c r="T46" s="10">
        <v>172500</v>
      </c>
      <c r="U46" s="10">
        <v>172500</v>
      </c>
      <c r="V46" s="10">
        <v>172500</v>
      </c>
      <c r="W46" s="10">
        <v>172500</v>
      </c>
      <c r="X46" s="10">
        <v>172500</v>
      </c>
      <c r="Y46" s="10">
        <v>172500</v>
      </c>
      <c r="Z46" s="10">
        <v>172500</v>
      </c>
      <c r="AA46" s="10">
        <v>172500</v>
      </c>
      <c r="AB46" s="10">
        <v>172500</v>
      </c>
      <c r="AC46" s="10">
        <v>172500</v>
      </c>
      <c r="AD46" s="10">
        <v>172500</v>
      </c>
      <c r="AE46" s="10">
        <v>172500</v>
      </c>
      <c r="AF46" s="10">
        <v>172500</v>
      </c>
    </row>
    <row r="47" spans="2:32" x14ac:dyDescent="0.25">
      <c r="B47" s="9" t="s">
        <v>237</v>
      </c>
    </row>
    <row r="48" spans="2:32" x14ac:dyDescent="0.25">
      <c r="B48" s="9" t="s">
        <v>238</v>
      </c>
      <c r="C48" s="10">
        <v>-37694.43</v>
      </c>
      <c r="D48" s="10">
        <v>-37694.43</v>
      </c>
      <c r="E48" s="10">
        <v>-37694.43</v>
      </c>
      <c r="F48" s="10">
        <v>-37694.43</v>
      </c>
      <c r="G48" s="10">
        <v>-37694.43</v>
      </c>
      <c r="H48" s="10">
        <v>-37694.43</v>
      </c>
      <c r="I48" s="10">
        <v>-37694.43</v>
      </c>
      <c r="J48" s="10">
        <v>-37694.43</v>
      </c>
      <c r="K48" s="10">
        <v>-37694.43</v>
      </c>
      <c r="L48" s="10">
        <v>-37694.43</v>
      </c>
      <c r="M48" s="10">
        <v>-37694.43</v>
      </c>
      <c r="N48" s="10">
        <v>-49194.43</v>
      </c>
      <c r="O48" s="10">
        <v>-49194.43</v>
      </c>
      <c r="P48" s="10">
        <v>-49194.43</v>
      </c>
      <c r="Q48" s="10">
        <v>-49194.43</v>
      </c>
      <c r="R48" s="10">
        <v>-49194.43</v>
      </c>
      <c r="S48" s="10">
        <v>-49194.43</v>
      </c>
      <c r="T48" s="10">
        <v>-49194.43</v>
      </c>
      <c r="U48" s="10">
        <v>-49194.43</v>
      </c>
      <c r="V48" s="10">
        <v>-49194.43</v>
      </c>
      <c r="W48" s="10">
        <v>-49194.43</v>
      </c>
      <c r="X48" s="10">
        <v>-49194.43</v>
      </c>
      <c r="Y48" s="10">
        <v>-49194.43</v>
      </c>
      <c r="Z48" s="10">
        <v>-49194.43</v>
      </c>
      <c r="AA48" s="10">
        <v>-49194.43</v>
      </c>
      <c r="AB48" s="10">
        <v>-49194.43</v>
      </c>
      <c r="AC48" s="10">
        <v>-49194.43</v>
      </c>
      <c r="AD48" s="10">
        <v>-49194.43</v>
      </c>
      <c r="AE48" s="10">
        <v>-49194.43</v>
      </c>
      <c r="AF48" s="10">
        <v>-49194.43</v>
      </c>
    </row>
    <row r="49" spans="2:32" x14ac:dyDescent="0.25">
      <c r="B49" s="9" t="s">
        <v>384</v>
      </c>
      <c r="C49" s="10">
        <v>-37694.43</v>
      </c>
      <c r="D49" s="10">
        <v>-37694.43</v>
      </c>
      <c r="E49" s="10">
        <v>-37694.43</v>
      </c>
      <c r="F49" s="10">
        <v>-37694.43</v>
      </c>
      <c r="G49" s="10">
        <v>-37694.43</v>
      </c>
      <c r="H49" s="10">
        <v>-37694.43</v>
      </c>
      <c r="I49" s="10">
        <v>-37694.43</v>
      </c>
      <c r="J49" s="10">
        <v>-37694.43</v>
      </c>
      <c r="K49" s="10">
        <v>-37694.43</v>
      </c>
      <c r="L49" s="10">
        <v>-37694.43</v>
      </c>
      <c r="M49" s="10">
        <v>-37694.43</v>
      </c>
      <c r="N49" s="10">
        <v>-49194.43</v>
      </c>
      <c r="O49" s="10">
        <v>-49194.43</v>
      </c>
      <c r="P49" s="10">
        <v>-49194.43</v>
      </c>
      <c r="Q49" s="10">
        <v>-49194.43</v>
      </c>
      <c r="R49" s="10">
        <v>-49194.43</v>
      </c>
      <c r="S49" s="10">
        <v>-49194.43</v>
      </c>
      <c r="T49" s="10">
        <v>-49194.43</v>
      </c>
      <c r="U49" s="10">
        <v>-49194.43</v>
      </c>
      <c r="V49" s="10">
        <v>-49194.43</v>
      </c>
      <c r="W49" s="10">
        <v>-49194.43</v>
      </c>
      <c r="X49" s="10">
        <v>-49194.43</v>
      </c>
      <c r="Y49" s="10">
        <v>-49194.43</v>
      </c>
      <c r="Z49" s="10">
        <v>-49194.43</v>
      </c>
      <c r="AA49" s="10">
        <v>-49194.43</v>
      </c>
      <c r="AB49" s="10">
        <v>-49194.43</v>
      </c>
      <c r="AC49" s="10">
        <v>-49194.43</v>
      </c>
      <c r="AD49" s="10">
        <v>-49194.43</v>
      </c>
      <c r="AE49" s="10">
        <v>-49194.43</v>
      </c>
      <c r="AF49" s="10">
        <v>-49194.43</v>
      </c>
    </row>
    <row r="50" spans="2:32" x14ac:dyDescent="0.25">
      <c r="B50" s="9" t="s">
        <v>105</v>
      </c>
      <c r="C50" s="10">
        <v>2000</v>
      </c>
      <c r="D50" s="10">
        <v>2000</v>
      </c>
      <c r="E50" s="10">
        <v>2000</v>
      </c>
      <c r="F50" s="10">
        <v>2000</v>
      </c>
      <c r="G50" s="10">
        <v>2000</v>
      </c>
      <c r="H50" s="10">
        <v>2000</v>
      </c>
      <c r="I50" s="10">
        <v>2000</v>
      </c>
      <c r="J50" s="10">
        <v>2000</v>
      </c>
      <c r="K50" s="10">
        <v>2000</v>
      </c>
      <c r="L50" s="10">
        <v>2000</v>
      </c>
      <c r="M50" s="10">
        <v>2000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</row>
    <row r="51" spans="2:32" x14ac:dyDescent="0.25">
      <c r="B51" s="9" t="s">
        <v>385</v>
      </c>
      <c r="C51" s="10">
        <v>487161.62</v>
      </c>
      <c r="D51" s="10">
        <v>487161.62</v>
      </c>
      <c r="E51" s="10">
        <v>487161.62</v>
      </c>
      <c r="F51" s="10">
        <v>487161.62</v>
      </c>
      <c r="G51" s="10">
        <v>487161.62</v>
      </c>
      <c r="H51" s="10">
        <v>487161.62</v>
      </c>
      <c r="I51" s="10">
        <v>487161.62</v>
      </c>
      <c r="J51" s="10">
        <v>487161.62</v>
      </c>
      <c r="K51" s="10">
        <v>487161.62</v>
      </c>
      <c r="L51" s="10">
        <v>487161.62</v>
      </c>
      <c r="M51" s="10">
        <v>487161.62</v>
      </c>
      <c r="N51" s="10">
        <v>458011.33</v>
      </c>
      <c r="O51" s="10">
        <v>458011.33</v>
      </c>
      <c r="P51" s="10">
        <v>458011.33</v>
      </c>
      <c r="Q51" s="10">
        <v>458011.33</v>
      </c>
      <c r="R51" s="10">
        <v>458011.33</v>
      </c>
      <c r="S51" s="10">
        <v>458011.33</v>
      </c>
      <c r="T51" s="10">
        <v>458011.33</v>
      </c>
      <c r="U51" s="10">
        <v>458011.33</v>
      </c>
      <c r="V51" s="10">
        <v>458011.33</v>
      </c>
      <c r="W51" s="10">
        <v>458011.33</v>
      </c>
      <c r="X51" s="10">
        <v>458011.33</v>
      </c>
      <c r="Y51" s="10">
        <v>458011.33</v>
      </c>
      <c r="Z51" s="10">
        <v>458011.33</v>
      </c>
      <c r="AA51" s="10">
        <v>458011.33</v>
      </c>
      <c r="AB51" s="10">
        <v>458011.33</v>
      </c>
      <c r="AC51" s="10">
        <v>458011.33</v>
      </c>
      <c r="AD51" s="10">
        <v>458011.33</v>
      </c>
      <c r="AE51" s="10">
        <v>458011.33</v>
      </c>
      <c r="AF51" s="10">
        <v>458011.33</v>
      </c>
    </row>
    <row r="52" spans="2:32" x14ac:dyDescent="0.25">
      <c r="B52" s="9" t="s">
        <v>386</v>
      </c>
      <c r="C52" s="10">
        <v>669238.63</v>
      </c>
      <c r="D52" s="10">
        <v>674613.72</v>
      </c>
      <c r="E52" s="10">
        <v>637212.03</v>
      </c>
      <c r="F52" s="10">
        <v>644176.73</v>
      </c>
      <c r="G52" s="10">
        <v>641553.14</v>
      </c>
      <c r="H52" s="10">
        <v>645102.63</v>
      </c>
      <c r="I52" s="10">
        <v>643769.28</v>
      </c>
      <c r="J52" s="10">
        <v>616313.91</v>
      </c>
      <c r="K52" s="10">
        <v>608949.34</v>
      </c>
      <c r="L52" s="10">
        <v>585912.96</v>
      </c>
      <c r="M52" s="10">
        <v>572837.32999999996</v>
      </c>
      <c r="N52" s="10">
        <v>527833.47</v>
      </c>
      <c r="O52" s="10">
        <v>485814.14</v>
      </c>
      <c r="P52" s="10">
        <v>480443.34</v>
      </c>
      <c r="Q52" s="10">
        <v>562250.4</v>
      </c>
      <c r="R52" s="10">
        <v>676699.92</v>
      </c>
      <c r="S52" s="10">
        <v>650148.14</v>
      </c>
      <c r="T52" s="10">
        <v>663321.64</v>
      </c>
      <c r="U52" s="10">
        <v>789772.15</v>
      </c>
      <c r="V52" s="10">
        <v>768783.29</v>
      </c>
      <c r="W52" s="10">
        <v>757784.26</v>
      </c>
      <c r="X52" s="10">
        <v>760473.12</v>
      </c>
      <c r="Y52" s="10">
        <v>752554.21</v>
      </c>
      <c r="Z52" s="10">
        <v>743759.12</v>
      </c>
      <c r="AA52" s="10">
        <v>696322.81</v>
      </c>
      <c r="AB52" s="10">
        <v>684311.49</v>
      </c>
      <c r="AC52" s="10">
        <v>831168.7</v>
      </c>
      <c r="AD52" s="10">
        <v>810153.09</v>
      </c>
      <c r="AE52" s="10">
        <v>802873.75</v>
      </c>
      <c r="AF52" s="10">
        <v>790045.55</v>
      </c>
    </row>
    <row r="53" spans="2:32" x14ac:dyDescent="0.25">
      <c r="B53" s="9" t="s">
        <v>387</v>
      </c>
    </row>
    <row r="54" spans="2:32" x14ac:dyDescent="0.25">
      <c r="B54" s="9" t="s">
        <v>388</v>
      </c>
    </row>
    <row r="55" spans="2:32" x14ac:dyDescent="0.25">
      <c r="B55" s="9" t="s">
        <v>108</v>
      </c>
    </row>
    <row r="56" spans="2:32" x14ac:dyDescent="0.25">
      <c r="B56" s="9" t="s">
        <v>389</v>
      </c>
    </row>
    <row r="57" spans="2:32" x14ac:dyDescent="0.25">
      <c r="B57" s="9" t="s">
        <v>239</v>
      </c>
      <c r="C57" s="10">
        <v>-121710.72</v>
      </c>
      <c r="D57" s="10">
        <v>-121710.72</v>
      </c>
      <c r="E57" s="10">
        <v>-121710.72</v>
      </c>
      <c r="F57" s="10">
        <v>-121710.72</v>
      </c>
      <c r="G57" s="10">
        <v>-121710.72</v>
      </c>
      <c r="H57" s="10">
        <v>-121710.72</v>
      </c>
      <c r="I57" s="10">
        <v>-121710.72</v>
      </c>
      <c r="J57" s="10">
        <v>-121710.72</v>
      </c>
      <c r="K57" s="10">
        <v>-121710.72</v>
      </c>
      <c r="L57" s="10">
        <v>-121710.72</v>
      </c>
      <c r="M57" s="10">
        <v>-121710.72</v>
      </c>
      <c r="N57" s="10">
        <v>-121484.83</v>
      </c>
      <c r="O57" s="10">
        <v>-121996.78</v>
      </c>
      <c r="P57" s="10">
        <v>-121996.78</v>
      </c>
      <c r="Q57" s="10">
        <v>-121996.78</v>
      </c>
      <c r="R57" s="10">
        <v>-121996.78</v>
      </c>
      <c r="S57" s="10">
        <v>-121996.78</v>
      </c>
      <c r="T57" s="10">
        <v>-121996.78</v>
      </c>
      <c r="U57" s="10">
        <v>-121996.78</v>
      </c>
      <c r="V57" s="10">
        <v>-121996.78</v>
      </c>
      <c r="W57" s="10">
        <v>-121996.78</v>
      </c>
      <c r="X57" s="10">
        <v>-121996.78</v>
      </c>
      <c r="Y57" s="10">
        <v>-121996.78</v>
      </c>
      <c r="Z57" s="10">
        <v>-121996.78</v>
      </c>
      <c r="AA57" s="10">
        <v>-121996.78</v>
      </c>
      <c r="AB57" s="10">
        <v>-121996.78</v>
      </c>
      <c r="AC57" s="10">
        <v>-121996.78</v>
      </c>
      <c r="AD57" s="10">
        <v>-121996.78</v>
      </c>
      <c r="AE57" s="10">
        <v>-121996.78</v>
      </c>
      <c r="AF57" s="10">
        <v>-121996.78</v>
      </c>
    </row>
    <row r="58" spans="2:32" x14ac:dyDescent="0.25">
      <c r="B58" s="9" t="s">
        <v>240</v>
      </c>
      <c r="C58" s="10">
        <v>6983.66</v>
      </c>
      <c r="D58" s="10">
        <v>8092.54</v>
      </c>
      <c r="E58" s="10">
        <v>8452.64</v>
      </c>
      <c r="F58" s="10">
        <v>10506.14</v>
      </c>
      <c r="G58" s="10">
        <v>10761.97</v>
      </c>
      <c r="H58" s="10">
        <v>11296.7</v>
      </c>
      <c r="I58" s="10">
        <v>11482.41</v>
      </c>
      <c r="J58" s="10">
        <v>11935.17</v>
      </c>
      <c r="K58" s="10">
        <v>12190.72</v>
      </c>
      <c r="L58" s="10">
        <v>12361.76</v>
      </c>
      <c r="M58" s="10">
        <v>13056.47</v>
      </c>
      <c r="N58" s="10">
        <v>13245.86</v>
      </c>
      <c r="O58" s="10">
        <v>13649.74</v>
      </c>
      <c r="P58" s="10">
        <v>15119.3</v>
      </c>
      <c r="Q58" s="10">
        <v>15934.08</v>
      </c>
      <c r="R58" s="10">
        <v>16079.51</v>
      </c>
      <c r="S58" s="10">
        <v>16976.23</v>
      </c>
      <c r="T58" s="10">
        <v>20176.669999999998</v>
      </c>
      <c r="U58" s="10">
        <v>20950.62</v>
      </c>
      <c r="V58" s="10">
        <v>21238.93</v>
      </c>
      <c r="W58" s="10">
        <v>21838.52</v>
      </c>
      <c r="X58" s="10">
        <v>21944.39</v>
      </c>
      <c r="Y58" s="10">
        <v>23175.98</v>
      </c>
      <c r="Z58" s="10">
        <v>23716.66</v>
      </c>
      <c r="AA58" s="10">
        <v>23716.66</v>
      </c>
      <c r="AB58" s="10">
        <v>24087.02</v>
      </c>
      <c r="AC58" s="10">
        <v>24087.02</v>
      </c>
      <c r="AD58" s="10">
        <v>24087.02</v>
      </c>
      <c r="AE58" s="10">
        <v>24087.02</v>
      </c>
      <c r="AF58" s="10">
        <v>24087.02</v>
      </c>
    </row>
    <row r="59" spans="2:32" x14ac:dyDescent="0.25">
      <c r="B59" s="9" t="s">
        <v>241</v>
      </c>
      <c r="C59" s="10">
        <v>7010.31</v>
      </c>
      <c r="D59" s="10">
        <v>7352.79</v>
      </c>
      <c r="E59" s="10">
        <v>7525.41</v>
      </c>
      <c r="F59" s="10">
        <v>7537.2</v>
      </c>
      <c r="G59" s="10">
        <v>7537.2</v>
      </c>
      <c r="H59" s="10">
        <v>7537.2</v>
      </c>
      <c r="I59" s="10">
        <v>7537.2</v>
      </c>
      <c r="J59" s="10">
        <v>7537.2</v>
      </c>
      <c r="K59" s="10">
        <v>7537.2</v>
      </c>
      <c r="L59" s="10">
        <v>7537.2</v>
      </c>
      <c r="M59" s="10">
        <v>7537.2</v>
      </c>
      <c r="N59" s="10">
        <v>7537.2</v>
      </c>
      <c r="O59" s="10">
        <v>7537.2</v>
      </c>
      <c r="P59" s="10">
        <v>7537.2</v>
      </c>
      <c r="Q59" s="10">
        <v>7537.2</v>
      </c>
      <c r="R59" s="10">
        <v>7537.2</v>
      </c>
      <c r="S59" s="10">
        <v>7537.2</v>
      </c>
      <c r="T59" s="10">
        <v>7537.2</v>
      </c>
      <c r="U59" s="10">
        <v>7537.2</v>
      </c>
      <c r="V59" s="10">
        <v>7537.2</v>
      </c>
      <c r="W59" s="10">
        <v>7537.2</v>
      </c>
      <c r="X59" s="10">
        <v>7537.2</v>
      </c>
      <c r="Y59" s="10">
        <v>7537.2</v>
      </c>
      <c r="Z59" s="10">
        <v>7537.2</v>
      </c>
      <c r="AA59" s="10">
        <v>7537.2</v>
      </c>
      <c r="AB59" s="10">
        <v>7537.2</v>
      </c>
      <c r="AC59" s="10">
        <v>7537.2</v>
      </c>
      <c r="AD59" s="10">
        <v>7537.2</v>
      </c>
      <c r="AE59" s="10">
        <v>7537.2</v>
      </c>
      <c r="AF59" s="10">
        <v>7537.2</v>
      </c>
    </row>
    <row r="60" spans="2:32" x14ac:dyDescent="0.25">
      <c r="B60" s="9" t="s">
        <v>242</v>
      </c>
      <c r="C60" s="10">
        <v>11259.39</v>
      </c>
      <c r="D60" s="10">
        <v>11285.37</v>
      </c>
      <c r="E60" s="10">
        <v>11285.37</v>
      </c>
      <c r="F60" s="10">
        <v>11609.24</v>
      </c>
      <c r="G60" s="10">
        <v>11624.24</v>
      </c>
      <c r="H60" s="10">
        <v>11638.42</v>
      </c>
      <c r="I60" s="10">
        <v>11795.2</v>
      </c>
      <c r="J60" s="10">
        <v>11795.2</v>
      </c>
      <c r="K60" s="10">
        <v>11795.2</v>
      </c>
      <c r="L60" s="10">
        <v>11795.2</v>
      </c>
      <c r="M60" s="10">
        <v>11795.2</v>
      </c>
      <c r="N60" s="10">
        <v>11795.2</v>
      </c>
      <c r="O60" s="10">
        <v>11795.2</v>
      </c>
      <c r="P60" s="10">
        <v>11795.2</v>
      </c>
      <c r="Q60" s="10">
        <v>11795.2</v>
      </c>
      <c r="R60" s="10">
        <v>11795.2</v>
      </c>
      <c r="S60" s="10">
        <v>11795.2</v>
      </c>
      <c r="T60" s="10">
        <v>11795.2</v>
      </c>
      <c r="U60" s="10">
        <v>11795.2</v>
      </c>
      <c r="V60" s="10">
        <v>11795.2</v>
      </c>
      <c r="W60" s="10">
        <v>11795.2</v>
      </c>
      <c r="X60" s="10">
        <v>11795.2</v>
      </c>
      <c r="Y60" s="10">
        <v>20307.349999999999</v>
      </c>
      <c r="Z60" s="10">
        <v>41868.230000000003</v>
      </c>
      <c r="AA60" s="10">
        <v>51863.62</v>
      </c>
      <c r="AB60" s="10">
        <v>58637.94</v>
      </c>
      <c r="AC60" s="10">
        <v>58637.94</v>
      </c>
      <c r="AD60" s="10">
        <v>58637.94</v>
      </c>
      <c r="AE60" s="10">
        <v>58637.94</v>
      </c>
      <c r="AF60" s="10">
        <v>58637.94</v>
      </c>
    </row>
    <row r="61" spans="2:32" x14ac:dyDescent="0.25">
      <c r="B61" s="9" t="s">
        <v>243</v>
      </c>
      <c r="C61" s="10">
        <v>1601.04</v>
      </c>
      <c r="D61" s="10">
        <v>1601.04</v>
      </c>
      <c r="E61" s="10">
        <v>1601.04</v>
      </c>
      <c r="F61" s="10">
        <v>1601.04</v>
      </c>
      <c r="G61" s="10">
        <v>1601.04</v>
      </c>
      <c r="H61" s="10">
        <v>1601.04</v>
      </c>
      <c r="I61" s="10">
        <v>1601.04</v>
      </c>
      <c r="J61" s="10">
        <v>1601.04</v>
      </c>
      <c r="K61" s="10">
        <v>1601.04</v>
      </c>
      <c r="L61" s="10">
        <v>1601.04</v>
      </c>
      <c r="M61" s="10">
        <v>1601.04</v>
      </c>
      <c r="N61" s="10">
        <v>1601.04</v>
      </c>
      <c r="O61" s="10">
        <v>1601.04</v>
      </c>
      <c r="P61" s="10">
        <v>1601.04</v>
      </c>
      <c r="Q61" s="10">
        <v>1601.04</v>
      </c>
      <c r="R61" s="10">
        <v>1601.04</v>
      </c>
      <c r="S61" s="10">
        <v>1601.04</v>
      </c>
      <c r="T61" s="10">
        <v>1601.04</v>
      </c>
      <c r="U61" s="10">
        <v>1601.04</v>
      </c>
      <c r="V61" s="10">
        <v>1601.04</v>
      </c>
      <c r="W61" s="10">
        <v>1601.04</v>
      </c>
      <c r="X61" s="10">
        <v>1601.04</v>
      </c>
      <c r="Y61" s="10">
        <v>1601.04</v>
      </c>
      <c r="Z61" s="10">
        <v>1601.04</v>
      </c>
      <c r="AA61" s="10">
        <v>1601.04</v>
      </c>
      <c r="AB61" s="10">
        <v>1601.04</v>
      </c>
      <c r="AC61" s="10">
        <v>1601.04</v>
      </c>
      <c r="AD61" s="10">
        <v>1601.04</v>
      </c>
      <c r="AE61" s="10">
        <v>1601.04</v>
      </c>
      <c r="AF61" s="10">
        <v>1601.04</v>
      </c>
    </row>
    <row r="62" spans="2:32" x14ac:dyDescent="0.25">
      <c r="B62" s="9" t="s">
        <v>244</v>
      </c>
      <c r="C62" s="10">
        <v>2786.97</v>
      </c>
      <c r="D62" s="10">
        <v>2850.94</v>
      </c>
      <c r="E62" s="10">
        <v>2850.94</v>
      </c>
      <c r="F62" s="10">
        <v>2914.93</v>
      </c>
      <c r="G62" s="10">
        <v>3141.34</v>
      </c>
      <c r="H62" s="10">
        <v>3608.6</v>
      </c>
      <c r="I62" s="10">
        <v>3608.6</v>
      </c>
      <c r="J62" s="10">
        <v>3608.6</v>
      </c>
      <c r="K62" s="10">
        <v>3608.6</v>
      </c>
      <c r="L62" s="10">
        <v>3608.6</v>
      </c>
      <c r="M62" s="10">
        <v>3991.56</v>
      </c>
      <c r="N62" s="10">
        <v>3991.56</v>
      </c>
      <c r="O62" s="10">
        <v>4278.2700000000004</v>
      </c>
      <c r="P62" s="10">
        <v>4195.3500000000004</v>
      </c>
      <c r="Q62" s="10">
        <v>4478.84</v>
      </c>
      <c r="R62" s="10">
        <v>4559.1899999999996</v>
      </c>
      <c r="S62" s="10">
        <v>4567.37</v>
      </c>
      <c r="T62" s="10">
        <v>4713.3999999999996</v>
      </c>
      <c r="U62" s="10">
        <v>4971.9799999999996</v>
      </c>
      <c r="V62" s="10">
        <v>5124.5</v>
      </c>
      <c r="W62" s="10">
        <v>5128.63</v>
      </c>
      <c r="X62" s="10">
        <v>5128.63</v>
      </c>
      <c r="Y62" s="10">
        <v>5128.63</v>
      </c>
      <c r="Z62" s="10">
        <v>5247.63</v>
      </c>
      <c r="AA62" s="10">
        <v>5641.92</v>
      </c>
      <c r="AB62" s="10">
        <v>5760.92</v>
      </c>
      <c r="AC62" s="10">
        <v>5760.92</v>
      </c>
      <c r="AD62" s="10">
        <v>5760.92</v>
      </c>
      <c r="AE62" s="10">
        <v>5760.92</v>
      </c>
      <c r="AF62" s="10">
        <v>5760.92</v>
      </c>
    </row>
    <row r="63" spans="2:32" x14ac:dyDescent="0.25">
      <c r="B63" s="9" t="s">
        <v>245</v>
      </c>
      <c r="R63" s="10">
        <v>61414.53</v>
      </c>
      <c r="S63" s="10">
        <v>61438.47</v>
      </c>
      <c r="T63" s="10">
        <v>61438.47</v>
      </c>
      <c r="U63" s="10">
        <v>61438.47</v>
      </c>
      <c r="V63" s="10">
        <v>61438.47</v>
      </c>
      <c r="W63" s="10">
        <v>61517.279999999999</v>
      </c>
      <c r="X63" s="10">
        <v>61517.279999999999</v>
      </c>
      <c r="Y63" s="10">
        <v>61517.279999999999</v>
      </c>
      <c r="Z63" s="10">
        <v>61517.279999999999</v>
      </c>
      <c r="AA63" s="10">
        <v>61517.279999999999</v>
      </c>
      <c r="AB63" s="10">
        <v>61517.279999999999</v>
      </c>
      <c r="AC63" s="10">
        <v>61517.279999999999</v>
      </c>
      <c r="AD63" s="10">
        <v>61517.279999999999</v>
      </c>
      <c r="AE63" s="10">
        <v>61517.279999999999</v>
      </c>
      <c r="AF63" s="10">
        <v>61517.279999999999</v>
      </c>
    </row>
    <row r="64" spans="2:32" x14ac:dyDescent="0.25">
      <c r="B64" s="9" t="s">
        <v>246</v>
      </c>
      <c r="C64" s="10">
        <v>-353045.6</v>
      </c>
      <c r="D64" s="10">
        <v>-366668.75</v>
      </c>
      <c r="E64" s="10">
        <v>-388193.41</v>
      </c>
      <c r="F64" s="10">
        <v>-403707.61</v>
      </c>
      <c r="G64" s="10">
        <v>-419440.44</v>
      </c>
      <c r="H64" s="10">
        <v>-432702.84</v>
      </c>
      <c r="I64" s="10">
        <v>-441792.48</v>
      </c>
      <c r="J64" s="10">
        <v>-461740.96</v>
      </c>
      <c r="K64" s="10">
        <v>-463590.06</v>
      </c>
      <c r="L64" s="10">
        <v>-492276.16</v>
      </c>
      <c r="M64" s="10">
        <v>-500661.49</v>
      </c>
      <c r="N64" s="10">
        <v>-534034.93000000005</v>
      </c>
      <c r="O64" s="10">
        <v>-542517.25</v>
      </c>
      <c r="P64" s="10">
        <v>-553912.53</v>
      </c>
      <c r="Q64" s="10">
        <v>-566153.22</v>
      </c>
      <c r="R64" s="10">
        <v>-567856.97</v>
      </c>
      <c r="S64" s="10">
        <v>-599301.92000000004</v>
      </c>
      <c r="T64" s="10">
        <v>-600318.73</v>
      </c>
      <c r="U64" s="10">
        <v>-639871.62</v>
      </c>
      <c r="V64" s="10">
        <v>-648176.65</v>
      </c>
      <c r="W64" s="10">
        <v>-665165.18000000005</v>
      </c>
      <c r="X64" s="10">
        <v>-681262.48</v>
      </c>
      <c r="Y64" s="10">
        <v>-698367.99</v>
      </c>
      <c r="Z64" s="10">
        <v>-710650.05</v>
      </c>
      <c r="AA64" s="10">
        <v>-734848.87</v>
      </c>
      <c r="AB64" s="10">
        <v>-734031.55</v>
      </c>
      <c r="AC64" s="10">
        <v>-734031.55</v>
      </c>
      <c r="AD64" s="10">
        <v>-734031.55</v>
      </c>
      <c r="AE64" s="10">
        <v>-734031.55</v>
      </c>
      <c r="AF64" s="10">
        <v>-734031.55</v>
      </c>
    </row>
    <row r="65" spans="2:32" x14ac:dyDescent="0.25">
      <c r="B65" s="9" t="s">
        <v>247</v>
      </c>
      <c r="C65" s="10">
        <v>3135.84</v>
      </c>
      <c r="D65" s="10">
        <v>3135.84</v>
      </c>
      <c r="E65" s="10">
        <v>3135.84</v>
      </c>
      <c r="F65" s="10">
        <v>3135.84</v>
      </c>
      <c r="G65" s="10">
        <v>3135.84</v>
      </c>
      <c r="H65" s="10">
        <v>3135.84</v>
      </c>
      <c r="I65" s="10">
        <v>3135.84</v>
      </c>
      <c r="J65" s="10">
        <v>3135.84</v>
      </c>
      <c r="K65" s="10">
        <v>3135.84</v>
      </c>
      <c r="L65" s="10">
        <v>3135.84</v>
      </c>
      <c r="M65" s="10">
        <v>3135.84</v>
      </c>
      <c r="N65" s="10">
        <v>3135.84</v>
      </c>
      <c r="O65" s="10">
        <v>3135.84</v>
      </c>
      <c r="P65" s="10">
        <v>3135.84</v>
      </c>
      <c r="Q65" s="10">
        <v>3135.84</v>
      </c>
      <c r="R65" s="10">
        <v>3135.84</v>
      </c>
      <c r="S65" s="10">
        <v>3135.84</v>
      </c>
      <c r="T65" s="10">
        <v>3135.84</v>
      </c>
      <c r="U65" s="10">
        <v>3135.84</v>
      </c>
      <c r="V65" s="10">
        <v>3135.84</v>
      </c>
      <c r="W65" s="10">
        <v>3135.84</v>
      </c>
      <c r="X65" s="10">
        <v>3135.84</v>
      </c>
      <c r="Y65" s="10">
        <v>3135.84</v>
      </c>
      <c r="Z65" s="10">
        <v>3135.84</v>
      </c>
      <c r="AA65" s="10">
        <v>3135.84</v>
      </c>
      <c r="AB65" s="10">
        <v>3135.84</v>
      </c>
      <c r="AC65" s="10">
        <v>3135.84</v>
      </c>
      <c r="AD65" s="10">
        <v>3135.84</v>
      </c>
      <c r="AE65" s="10">
        <v>3135.84</v>
      </c>
      <c r="AF65" s="10">
        <v>3135.84</v>
      </c>
    </row>
    <row r="66" spans="2:32" x14ac:dyDescent="0.25">
      <c r="B66" s="9" t="s">
        <v>248</v>
      </c>
      <c r="D66" s="10">
        <v>32446.06</v>
      </c>
      <c r="E66" s="10">
        <v>32892.14</v>
      </c>
      <c r="F66" s="10">
        <v>33312.51</v>
      </c>
      <c r="G66" s="10">
        <v>33873.25</v>
      </c>
      <c r="H66" s="10">
        <v>34075.43</v>
      </c>
      <c r="I66" s="10">
        <v>34508.89</v>
      </c>
      <c r="J66" s="10">
        <v>34736.480000000003</v>
      </c>
      <c r="K66" s="10">
        <v>35280.54</v>
      </c>
      <c r="L66" s="10">
        <v>35843.11</v>
      </c>
      <c r="M66" s="10">
        <v>36318.69</v>
      </c>
      <c r="N66" s="10">
        <v>37049.519999999997</v>
      </c>
      <c r="O66" s="10">
        <v>37669.4</v>
      </c>
      <c r="P66" s="10">
        <v>38017.51</v>
      </c>
      <c r="Q66" s="10">
        <v>38406.81</v>
      </c>
      <c r="R66" s="10">
        <v>38913.17</v>
      </c>
      <c r="S66" s="10">
        <v>39318.5</v>
      </c>
      <c r="T66" s="10">
        <v>39587.54</v>
      </c>
      <c r="U66" s="10">
        <v>40478.769999999997</v>
      </c>
      <c r="V66" s="10">
        <v>40838.300000000003</v>
      </c>
      <c r="W66" s="10">
        <v>41376.74</v>
      </c>
      <c r="X66" s="10">
        <v>41704.58</v>
      </c>
      <c r="Y66" s="10">
        <v>42217.02</v>
      </c>
      <c r="Z66" s="10">
        <v>42867.87</v>
      </c>
      <c r="AA66" s="10">
        <v>43210.17</v>
      </c>
      <c r="AB66" s="10">
        <v>43458.19</v>
      </c>
      <c r="AC66" s="10">
        <v>43458.19</v>
      </c>
      <c r="AD66" s="10">
        <v>43458.19</v>
      </c>
      <c r="AE66" s="10">
        <v>43458.19</v>
      </c>
      <c r="AF66" s="10">
        <v>43458.19</v>
      </c>
    </row>
    <row r="67" spans="2:32" x14ac:dyDescent="0.25">
      <c r="B67" s="9" t="s">
        <v>249</v>
      </c>
      <c r="C67" s="10">
        <v>4871.46</v>
      </c>
      <c r="D67" s="10">
        <v>5347.92</v>
      </c>
      <c r="E67" s="10">
        <v>5840.68</v>
      </c>
      <c r="F67" s="10">
        <v>6631.26</v>
      </c>
      <c r="G67" s="10">
        <v>7286.63</v>
      </c>
      <c r="H67" s="10">
        <v>7587.82</v>
      </c>
      <c r="I67" s="10">
        <v>7816.97</v>
      </c>
      <c r="J67" s="10">
        <v>8131.11</v>
      </c>
      <c r="K67" s="10">
        <v>8466.27</v>
      </c>
      <c r="L67" s="10">
        <v>9120.42</v>
      </c>
      <c r="M67" s="10">
        <v>9585.06</v>
      </c>
      <c r="N67" s="10">
        <v>9999.27</v>
      </c>
      <c r="O67" s="10">
        <v>10500.03</v>
      </c>
      <c r="P67" s="10">
        <v>11399.73</v>
      </c>
      <c r="Q67" s="10">
        <v>11771.98</v>
      </c>
      <c r="R67" s="10">
        <v>12070.46</v>
      </c>
      <c r="S67" s="10">
        <v>12870.61</v>
      </c>
      <c r="T67" s="10">
        <v>13866.77</v>
      </c>
      <c r="U67" s="10">
        <v>14484.82</v>
      </c>
      <c r="V67" s="10">
        <v>15361.92</v>
      </c>
      <c r="W67" s="10">
        <v>15540.4</v>
      </c>
      <c r="X67" s="10">
        <v>15998.38</v>
      </c>
      <c r="Y67" s="10">
        <v>16278.39</v>
      </c>
      <c r="Z67" s="10">
        <v>16587.29</v>
      </c>
      <c r="AA67" s="10">
        <v>17015.75</v>
      </c>
      <c r="AB67" s="10">
        <v>17354.32</v>
      </c>
      <c r="AC67" s="10">
        <v>17354.32</v>
      </c>
      <c r="AD67" s="10">
        <v>17354.32</v>
      </c>
      <c r="AE67" s="10">
        <v>17354.32</v>
      </c>
      <c r="AF67" s="10">
        <v>17354.32</v>
      </c>
    </row>
    <row r="68" spans="2:32" x14ac:dyDescent="0.25">
      <c r="B68" s="9" t="s">
        <v>250</v>
      </c>
      <c r="Q68" s="10">
        <v>61102.77</v>
      </c>
      <c r="R68" s="10">
        <v>61259.23</v>
      </c>
      <c r="S68" s="10">
        <v>61438.47</v>
      </c>
      <c r="T68" s="10">
        <v>61633.59</v>
      </c>
      <c r="U68" s="10">
        <v>61633.59</v>
      </c>
      <c r="V68" s="10">
        <v>61877.49</v>
      </c>
      <c r="W68" s="10">
        <v>61926.95</v>
      </c>
      <c r="X68" s="10">
        <v>62013.03</v>
      </c>
      <c r="Y68" s="10">
        <v>62315.5</v>
      </c>
      <c r="Z68" s="10">
        <v>62725.1</v>
      </c>
      <c r="AA68" s="10">
        <v>62806.82</v>
      </c>
      <c r="AB68" s="10">
        <v>62806.82</v>
      </c>
      <c r="AC68" s="10">
        <v>62806.82</v>
      </c>
      <c r="AD68" s="10">
        <v>62806.82</v>
      </c>
      <c r="AE68" s="10">
        <v>62806.82</v>
      </c>
      <c r="AF68" s="10">
        <v>62806.82</v>
      </c>
    </row>
    <row r="69" spans="2:32" x14ac:dyDescent="0.25">
      <c r="B69" s="9" t="s">
        <v>251</v>
      </c>
      <c r="C69" s="10">
        <v>919.72</v>
      </c>
      <c r="D69" s="10">
        <v>1119.83</v>
      </c>
      <c r="E69" s="10">
        <v>1191.6600000000001</v>
      </c>
      <c r="F69" s="10">
        <v>1325.23</v>
      </c>
      <c r="G69" s="10">
        <v>1422.95</v>
      </c>
      <c r="H69" s="10">
        <v>1491.34</v>
      </c>
      <c r="I69" s="10">
        <v>1670.27</v>
      </c>
      <c r="J69" s="10">
        <v>1694.2</v>
      </c>
      <c r="K69" s="10">
        <v>1981.32</v>
      </c>
      <c r="L69" s="10">
        <v>1981.32</v>
      </c>
      <c r="M69" s="10">
        <v>2003.29</v>
      </c>
      <c r="N69" s="10">
        <v>2216.88</v>
      </c>
      <c r="O69" s="10">
        <v>3403.77</v>
      </c>
      <c r="P69" s="10">
        <v>3477.66</v>
      </c>
      <c r="Q69" s="10">
        <v>3489.25</v>
      </c>
      <c r="R69" s="10">
        <v>3643.16</v>
      </c>
      <c r="S69" s="10">
        <v>3709.75</v>
      </c>
      <c r="T69" s="10">
        <v>3890.46</v>
      </c>
      <c r="U69" s="10">
        <v>3967.59</v>
      </c>
      <c r="V69" s="10">
        <v>4058.91</v>
      </c>
      <c r="W69" s="10">
        <v>4058.91</v>
      </c>
      <c r="X69" s="10">
        <v>4077.24</v>
      </c>
      <c r="Y69" s="10">
        <v>4222.5200000000004</v>
      </c>
      <c r="Z69" s="10">
        <v>4222.5200000000004</v>
      </c>
      <c r="AA69" s="10">
        <v>4406.9799999999996</v>
      </c>
      <c r="AB69" s="10">
        <v>4406.9799999999996</v>
      </c>
      <c r="AC69" s="10">
        <v>4406.9799999999996</v>
      </c>
      <c r="AD69" s="10">
        <v>4406.9799999999996</v>
      </c>
      <c r="AE69" s="10">
        <v>4406.9799999999996</v>
      </c>
      <c r="AF69" s="10">
        <v>4406.9799999999996</v>
      </c>
    </row>
    <row r="70" spans="2:32" x14ac:dyDescent="0.25">
      <c r="B70" s="9" t="s">
        <v>252</v>
      </c>
      <c r="C70" s="10">
        <v>300539.8</v>
      </c>
      <c r="D70" s="10">
        <v>310734.84999999998</v>
      </c>
      <c r="E70" s="10">
        <v>327070.46000000002</v>
      </c>
      <c r="F70" s="10">
        <v>348365.37</v>
      </c>
      <c r="G70" s="10">
        <v>360698.46</v>
      </c>
      <c r="H70" s="10">
        <v>370248.65</v>
      </c>
      <c r="I70" s="10">
        <v>382145.32</v>
      </c>
      <c r="J70" s="10">
        <v>397712.23</v>
      </c>
      <c r="K70" s="10">
        <v>408726.42</v>
      </c>
      <c r="L70" s="10">
        <v>427328.06</v>
      </c>
      <c r="M70" s="10">
        <v>444954.63</v>
      </c>
      <c r="N70" s="10">
        <v>465895.02</v>
      </c>
      <c r="O70" s="10">
        <v>473528.24</v>
      </c>
      <c r="P70" s="10">
        <v>487963.28</v>
      </c>
      <c r="Q70" s="10">
        <v>502102.91</v>
      </c>
      <c r="R70" s="10">
        <v>516053.43</v>
      </c>
      <c r="S70" s="10">
        <v>529055.46</v>
      </c>
      <c r="T70" s="10">
        <v>541852.06000000006</v>
      </c>
      <c r="U70" s="10">
        <v>556780.42000000004</v>
      </c>
      <c r="V70" s="10">
        <v>570055.43000000005</v>
      </c>
      <c r="W70" s="10">
        <v>581814.53</v>
      </c>
      <c r="X70" s="10">
        <v>606085.25</v>
      </c>
      <c r="Y70" s="10">
        <v>606743.13</v>
      </c>
      <c r="Z70" s="10">
        <v>607266.41</v>
      </c>
      <c r="AA70" s="10">
        <v>607965.39</v>
      </c>
      <c r="AB70" s="10">
        <v>608318</v>
      </c>
      <c r="AC70" s="10">
        <v>608318</v>
      </c>
      <c r="AD70" s="10">
        <v>608318</v>
      </c>
      <c r="AE70" s="10">
        <v>608318</v>
      </c>
      <c r="AF70" s="10">
        <v>608318</v>
      </c>
    </row>
    <row r="71" spans="2:32" x14ac:dyDescent="0.25">
      <c r="B71" s="9" t="s">
        <v>253</v>
      </c>
      <c r="C71" s="10">
        <v>18017.810000000001</v>
      </c>
      <c r="D71" s="10">
        <v>18534.18</v>
      </c>
      <c r="E71" s="10">
        <v>19016.53</v>
      </c>
      <c r="F71" s="10">
        <v>19532.810000000001</v>
      </c>
      <c r="G71" s="10">
        <v>20028.68</v>
      </c>
      <c r="H71" s="10">
        <v>20543.79</v>
      </c>
      <c r="I71" s="10">
        <v>21042.16</v>
      </c>
      <c r="J71" s="10">
        <v>21558.1</v>
      </c>
      <c r="K71" s="10">
        <v>22073.4</v>
      </c>
      <c r="L71" s="10">
        <v>22590.42</v>
      </c>
      <c r="M71" s="10">
        <v>23090.42</v>
      </c>
      <c r="N71" s="10">
        <v>23588.49</v>
      </c>
      <c r="O71" s="10">
        <v>24105.81</v>
      </c>
      <c r="P71" s="10">
        <v>24604.35</v>
      </c>
      <c r="Q71" s="10">
        <v>25087.14</v>
      </c>
      <c r="R71" s="10">
        <v>25605.57</v>
      </c>
      <c r="S71" s="10">
        <v>26103.85</v>
      </c>
      <c r="T71" s="10">
        <v>26618.82</v>
      </c>
      <c r="U71" s="10">
        <v>27298.46</v>
      </c>
      <c r="V71" s="10">
        <v>27872.98</v>
      </c>
      <c r="W71" s="10">
        <v>28371.01</v>
      </c>
      <c r="X71" s="10">
        <v>28871.16</v>
      </c>
      <c r="Y71" s="10">
        <v>29386.36</v>
      </c>
      <c r="Z71" s="10">
        <v>29885.75</v>
      </c>
      <c r="AA71" s="10">
        <v>30402.98</v>
      </c>
      <c r="AB71" s="10">
        <v>30402.98</v>
      </c>
      <c r="AC71" s="10">
        <v>30402.98</v>
      </c>
      <c r="AD71" s="10">
        <v>30402.98</v>
      </c>
      <c r="AE71" s="10">
        <v>30402.98</v>
      </c>
      <c r="AF71" s="10">
        <v>30402.98</v>
      </c>
    </row>
    <row r="72" spans="2:32" x14ac:dyDescent="0.25">
      <c r="B72" s="9" t="s">
        <v>390</v>
      </c>
      <c r="C72" s="10">
        <v>-117630.32</v>
      </c>
      <c r="D72" s="10">
        <v>-85878.11</v>
      </c>
      <c r="E72" s="10">
        <v>-89041.4200000001</v>
      </c>
      <c r="F72" s="10">
        <v>-78946.760000000097</v>
      </c>
      <c r="G72" s="10">
        <v>-80039.5600000001</v>
      </c>
      <c r="H72" s="10">
        <v>-81648.730000000098</v>
      </c>
      <c r="I72" s="10">
        <v>-77159.300000000207</v>
      </c>
      <c r="J72" s="10">
        <v>-80006.510000000198</v>
      </c>
      <c r="K72" s="10">
        <v>-68904.230000000098</v>
      </c>
      <c r="L72" s="10">
        <v>-77083.910000000207</v>
      </c>
      <c r="M72" s="10">
        <v>-65302.8100000001</v>
      </c>
      <c r="N72" s="10">
        <v>-75463.880000000107</v>
      </c>
      <c r="O72" s="10">
        <v>-73309.490000000005</v>
      </c>
      <c r="P72" s="10">
        <v>-67062.850000000093</v>
      </c>
      <c r="Q72" s="10">
        <v>-1706.9400000000801</v>
      </c>
      <c r="R72" s="10">
        <v>73813.779999999897</v>
      </c>
      <c r="S72" s="10">
        <v>58249.289999999899</v>
      </c>
      <c r="T72" s="10">
        <v>75531.549999999901</v>
      </c>
      <c r="U72" s="10">
        <v>54205.599999999802</v>
      </c>
      <c r="V72" s="10">
        <v>61762.779999999897</v>
      </c>
      <c r="W72" s="10">
        <v>58480.289999999797</v>
      </c>
      <c r="X72" s="10">
        <v>68149.959999999701</v>
      </c>
      <c r="Y72" s="10">
        <v>63201.469999999797</v>
      </c>
      <c r="Z72" s="10">
        <v>75531.989999999802</v>
      </c>
      <c r="AA72" s="10">
        <v>63975.999999999702</v>
      </c>
      <c r="AB72" s="10">
        <v>72996.199999999604</v>
      </c>
      <c r="AC72" s="10">
        <v>72996.199999999604</v>
      </c>
      <c r="AD72" s="10">
        <v>72996.199999999604</v>
      </c>
      <c r="AE72" s="10">
        <v>72996.199999999604</v>
      </c>
      <c r="AF72" s="10">
        <v>72996.199999999604</v>
      </c>
    </row>
    <row r="73" spans="2:32" x14ac:dyDescent="0.25">
      <c r="B73" s="9" t="s">
        <v>391</v>
      </c>
      <c r="C73" s="10">
        <v>-117630.32</v>
      </c>
      <c r="D73" s="10">
        <v>-85878.11</v>
      </c>
      <c r="E73" s="10">
        <v>-89041.4200000001</v>
      </c>
      <c r="F73" s="10">
        <v>-78946.760000000097</v>
      </c>
      <c r="G73" s="10">
        <v>-80039.5600000001</v>
      </c>
      <c r="H73" s="10">
        <v>-81648.730000000098</v>
      </c>
      <c r="I73" s="10">
        <v>-77159.300000000207</v>
      </c>
      <c r="J73" s="10">
        <v>-80006.510000000198</v>
      </c>
      <c r="K73" s="10">
        <v>-68904.230000000098</v>
      </c>
      <c r="L73" s="10">
        <v>-77083.910000000207</v>
      </c>
      <c r="M73" s="10">
        <v>-65302.8100000001</v>
      </c>
      <c r="N73" s="10">
        <v>-75463.880000000107</v>
      </c>
      <c r="O73" s="10">
        <v>-73309.490000000005</v>
      </c>
      <c r="P73" s="10">
        <v>-67062.850000000093</v>
      </c>
      <c r="Q73" s="10">
        <v>-1706.9400000000801</v>
      </c>
      <c r="R73" s="10">
        <v>73813.779999999897</v>
      </c>
      <c r="S73" s="10">
        <v>58249.289999999899</v>
      </c>
      <c r="T73" s="10">
        <v>75531.549999999901</v>
      </c>
      <c r="U73" s="10">
        <v>54205.599999999802</v>
      </c>
      <c r="V73" s="10">
        <v>61762.779999999897</v>
      </c>
      <c r="W73" s="10">
        <v>58480.289999999797</v>
      </c>
      <c r="X73" s="10">
        <v>68149.959999999701</v>
      </c>
      <c r="Y73" s="10">
        <v>63201.469999999797</v>
      </c>
      <c r="Z73" s="10">
        <v>75531.989999999802</v>
      </c>
      <c r="AA73" s="10">
        <v>63975.999999999702</v>
      </c>
      <c r="AB73" s="10">
        <v>72996.199999999604</v>
      </c>
      <c r="AC73" s="10">
        <v>72996.199999999604</v>
      </c>
      <c r="AD73" s="10">
        <v>72996.199999999604</v>
      </c>
      <c r="AE73" s="10">
        <v>72996.199999999604</v>
      </c>
      <c r="AF73" s="10">
        <v>72996.199999999604</v>
      </c>
    </row>
    <row r="74" spans="2:32" x14ac:dyDescent="0.25">
      <c r="B74" s="9" t="s">
        <v>114</v>
      </c>
    </row>
    <row r="75" spans="2:32" x14ac:dyDescent="0.25">
      <c r="B75" s="9" t="s">
        <v>254</v>
      </c>
    </row>
    <row r="76" spans="2:32" x14ac:dyDescent="0.25">
      <c r="B76" s="9" t="s">
        <v>255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</row>
    <row r="77" spans="2:32" x14ac:dyDescent="0.25">
      <c r="B77" s="9" t="s">
        <v>256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</row>
    <row r="78" spans="2:32" x14ac:dyDescent="0.25">
      <c r="B78" s="9" t="s">
        <v>257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</row>
    <row r="79" spans="2:32" x14ac:dyDescent="0.25">
      <c r="B79" s="9" t="s">
        <v>258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</row>
    <row r="80" spans="2:32" x14ac:dyDescent="0.25">
      <c r="B80" s="9" t="s">
        <v>259</v>
      </c>
      <c r="C80" s="10">
        <v>709.3</v>
      </c>
      <c r="D80" s="10">
        <v>334.83</v>
      </c>
      <c r="E80" s="10">
        <v>557.97</v>
      </c>
      <c r="F80" s="10">
        <v>252.57</v>
      </c>
      <c r="G80" s="10">
        <v>544.77</v>
      </c>
      <c r="H80" s="10">
        <v>775.23</v>
      </c>
      <c r="I80" s="10">
        <v>384.11</v>
      </c>
      <c r="J80" s="10">
        <v>619.42999999999995</v>
      </c>
      <c r="K80" s="10">
        <v>799.82</v>
      </c>
      <c r="L80" s="10">
        <v>201.15</v>
      </c>
      <c r="M80" s="10">
        <v>414.96</v>
      </c>
      <c r="N80" s="10">
        <v>577.29</v>
      </c>
      <c r="O80" s="10">
        <v>126.23</v>
      </c>
      <c r="P80" s="10">
        <v>247.95</v>
      </c>
      <c r="Q80" s="10">
        <v>372.54</v>
      </c>
      <c r="R80" s="10">
        <v>180.8</v>
      </c>
      <c r="S80" s="10">
        <v>377.09</v>
      </c>
      <c r="T80" s="10">
        <v>578.29999999999995</v>
      </c>
      <c r="U80" s="10">
        <v>203.56</v>
      </c>
      <c r="V80" s="10">
        <v>417.28</v>
      </c>
      <c r="W80" s="10">
        <v>539.55999999999995</v>
      </c>
      <c r="X80" s="10">
        <v>162.68</v>
      </c>
      <c r="Y80" s="10">
        <v>283.77999999999997</v>
      </c>
      <c r="Z80" s="10">
        <v>429.86</v>
      </c>
      <c r="AA80" s="10">
        <v>68.040000000000106</v>
      </c>
      <c r="AB80" s="10">
        <v>203.16</v>
      </c>
      <c r="AC80" s="10">
        <v>329.05</v>
      </c>
      <c r="AD80" s="10">
        <v>178.1</v>
      </c>
      <c r="AE80" s="10">
        <v>340.93</v>
      </c>
      <c r="AF80" s="10">
        <v>505.99</v>
      </c>
    </row>
    <row r="81" spans="2:32" x14ac:dyDescent="0.25">
      <c r="B81" s="9" t="s">
        <v>260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15</v>
      </c>
      <c r="Y81" s="10">
        <v>15</v>
      </c>
      <c r="Z81" s="10">
        <v>15</v>
      </c>
      <c r="AA81" s="10">
        <v>15</v>
      </c>
      <c r="AB81" s="10">
        <v>15</v>
      </c>
      <c r="AC81" s="10">
        <v>15</v>
      </c>
      <c r="AD81" s="10">
        <v>15</v>
      </c>
      <c r="AE81" s="10">
        <v>15</v>
      </c>
      <c r="AF81" s="10">
        <v>15</v>
      </c>
    </row>
    <row r="82" spans="2:32" x14ac:dyDescent="0.25">
      <c r="B82" s="9" t="s">
        <v>261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</row>
    <row r="83" spans="2:32" x14ac:dyDescent="0.25">
      <c r="B83" s="9" t="s">
        <v>392</v>
      </c>
      <c r="C83" s="10">
        <v>709.3</v>
      </c>
      <c r="D83" s="10">
        <v>334.83</v>
      </c>
      <c r="E83" s="10">
        <v>557.97</v>
      </c>
      <c r="F83" s="10">
        <v>252.57</v>
      </c>
      <c r="G83" s="10">
        <v>544.77</v>
      </c>
      <c r="H83" s="10">
        <v>775.23</v>
      </c>
      <c r="I83" s="10">
        <v>384.11</v>
      </c>
      <c r="J83" s="10">
        <v>619.42999999999995</v>
      </c>
      <c r="K83" s="10">
        <v>799.82</v>
      </c>
      <c r="L83" s="10">
        <v>201.15</v>
      </c>
      <c r="M83" s="10">
        <v>414.96</v>
      </c>
      <c r="N83" s="10">
        <v>577.29</v>
      </c>
      <c r="O83" s="10">
        <v>126.23</v>
      </c>
      <c r="P83" s="10">
        <v>247.95</v>
      </c>
      <c r="Q83" s="10">
        <v>372.54</v>
      </c>
      <c r="R83" s="10">
        <v>180.8</v>
      </c>
      <c r="S83" s="10">
        <v>377.09</v>
      </c>
      <c r="T83" s="10">
        <v>578.29999999999995</v>
      </c>
      <c r="U83" s="10">
        <v>203.56</v>
      </c>
      <c r="V83" s="10">
        <v>417.28</v>
      </c>
      <c r="W83" s="10">
        <v>539.55999999999995</v>
      </c>
      <c r="X83" s="10">
        <v>177.68</v>
      </c>
      <c r="Y83" s="10">
        <v>298.77999999999997</v>
      </c>
      <c r="Z83" s="10">
        <v>444.86</v>
      </c>
      <c r="AA83" s="10">
        <v>83.040000000000106</v>
      </c>
      <c r="AB83" s="10">
        <v>218.16</v>
      </c>
      <c r="AC83" s="10">
        <v>344.05</v>
      </c>
      <c r="AD83" s="10">
        <v>193.1</v>
      </c>
      <c r="AE83" s="10">
        <v>355.93</v>
      </c>
      <c r="AF83" s="10">
        <v>520.99</v>
      </c>
    </row>
    <row r="84" spans="2:32" x14ac:dyDescent="0.25">
      <c r="B84" s="9" t="s">
        <v>262</v>
      </c>
    </row>
    <row r="85" spans="2:32" x14ac:dyDescent="0.25">
      <c r="B85" s="9" t="s">
        <v>263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</row>
    <row r="86" spans="2:32" x14ac:dyDescent="0.25">
      <c r="B86" s="9" t="s">
        <v>264</v>
      </c>
      <c r="C86" s="10">
        <v>4596.96</v>
      </c>
      <c r="D86" s="10">
        <v>4596.96</v>
      </c>
      <c r="E86" s="10">
        <v>4596.96</v>
      </c>
      <c r="F86" s="10">
        <v>4596.96</v>
      </c>
      <c r="G86" s="10">
        <v>4596.96</v>
      </c>
      <c r="H86" s="10">
        <v>4596.96</v>
      </c>
      <c r="I86" s="10">
        <v>4596.96</v>
      </c>
      <c r="J86" s="10">
        <v>4596.96</v>
      </c>
      <c r="K86" s="10">
        <v>4596.96</v>
      </c>
      <c r="L86" s="10">
        <v>4596.96</v>
      </c>
      <c r="M86" s="10">
        <v>4596.96</v>
      </c>
      <c r="N86" s="10">
        <v>5127.3900000000003</v>
      </c>
      <c r="O86" s="10">
        <v>5127.3900000000003</v>
      </c>
      <c r="P86" s="10">
        <v>5127.3900000000003</v>
      </c>
      <c r="Q86" s="10">
        <v>5127.3900000000003</v>
      </c>
      <c r="R86" s="10">
        <v>5127.3900000000003</v>
      </c>
      <c r="S86" s="10">
        <v>5127.3900000000003</v>
      </c>
      <c r="T86" s="10">
        <v>5127.3900000000003</v>
      </c>
      <c r="U86" s="10">
        <v>5127.3900000000003</v>
      </c>
      <c r="V86" s="10">
        <v>5127.3900000000003</v>
      </c>
      <c r="W86" s="10">
        <v>5127.3900000000003</v>
      </c>
      <c r="X86" s="10">
        <v>5127.3900000000003</v>
      </c>
      <c r="Y86" s="10">
        <v>5127.3900000000003</v>
      </c>
      <c r="Z86" s="10">
        <v>5127.3900000000003</v>
      </c>
      <c r="AA86" s="10">
        <v>5127.3900000000003</v>
      </c>
      <c r="AB86" s="10">
        <v>5127.3900000000003</v>
      </c>
      <c r="AC86" s="10">
        <v>5127.3900000000003</v>
      </c>
      <c r="AD86" s="10">
        <v>5127.3900000000003</v>
      </c>
      <c r="AE86" s="10">
        <v>5127.3900000000003</v>
      </c>
      <c r="AF86" s="10">
        <v>5127.3900000000003</v>
      </c>
    </row>
    <row r="87" spans="2:32" x14ac:dyDescent="0.25">
      <c r="B87" s="9" t="s">
        <v>265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</row>
    <row r="88" spans="2:32" x14ac:dyDescent="0.25">
      <c r="B88" s="9" t="s">
        <v>266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</row>
    <row r="89" spans="2:32" x14ac:dyDescent="0.25">
      <c r="B89" s="9" t="s">
        <v>393</v>
      </c>
      <c r="C89" s="10">
        <v>4596.96</v>
      </c>
      <c r="D89" s="10">
        <v>4596.96</v>
      </c>
      <c r="E89" s="10">
        <v>4596.96</v>
      </c>
      <c r="F89" s="10">
        <v>4596.96</v>
      </c>
      <c r="G89" s="10">
        <v>4596.96</v>
      </c>
      <c r="H89" s="10">
        <v>4596.96</v>
      </c>
      <c r="I89" s="10">
        <v>4596.96</v>
      </c>
      <c r="J89" s="10">
        <v>4596.96</v>
      </c>
      <c r="K89" s="10">
        <v>4596.96</v>
      </c>
      <c r="L89" s="10">
        <v>4596.96</v>
      </c>
      <c r="M89" s="10">
        <v>4596.96</v>
      </c>
      <c r="N89" s="10">
        <v>5127.3900000000003</v>
      </c>
      <c r="O89" s="10">
        <v>5127.3900000000003</v>
      </c>
      <c r="P89" s="10">
        <v>5127.3900000000003</v>
      </c>
      <c r="Q89" s="10">
        <v>5127.3900000000003</v>
      </c>
      <c r="R89" s="10">
        <v>5127.3900000000003</v>
      </c>
      <c r="S89" s="10">
        <v>5127.3900000000003</v>
      </c>
      <c r="T89" s="10">
        <v>5127.3900000000003</v>
      </c>
      <c r="U89" s="10">
        <v>5127.3900000000003</v>
      </c>
      <c r="V89" s="10">
        <v>5127.3900000000003</v>
      </c>
      <c r="W89" s="10">
        <v>5127.3900000000003</v>
      </c>
      <c r="X89" s="10">
        <v>5127.3900000000003</v>
      </c>
      <c r="Y89" s="10">
        <v>5127.3900000000003</v>
      </c>
      <c r="Z89" s="10">
        <v>5127.3900000000003</v>
      </c>
      <c r="AA89" s="10">
        <v>5127.3900000000003</v>
      </c>
      <c r="AB89" s="10">
        <v>5127.3900000000003</v>
      </c>
      <c r="AC89" s="10">
        <v>5127.3900000000003</v>
      </c>
      <c r="AD89" s="10">
        <v>5127.3900000000003</v>
      </c>
      <c r="AE89" s="10">
        <v>5127.3900000000003</v>
      </c>
      <c r="AF89" s="10">
        <v>5127.3900000000003</v>
      </c>
    </row>
    <row r="90" spans="2:32" x14ac:dyDescent="0.25">
      <c r="B90" s="9" t="s">
        <v>267</v>
      </c>
    </row>
    <row r="91" spans="2:32" x14ac:dyDescent="0.25">
      <c r="B91" s="9" t="s">
        <v>268</v>
      </c>
      <c r="C91" s="10">
        <v>36857.35</v>
      </c>
      <c r="D91" s="10">
        <v>38164.33</v>
      </c>
      <c r="E91" s="10">
        <v>35439.910000000003</v>
      </c>
      <c r="F91" s="10">
        <v>36185.17</v>
      </c>
      <c r="G91" s="10">
        <v>36875.660000000003</v>
      </c>
      <c r="H91" s="10">
        <v>37072.639999999999</v>
      </c>
      <c r="I91" s="10">
        <v>36818.42</v>
      </c>
      <c r="J91" s="10">
        <v>31870.7</v>
      </c>
      <c r="K91" s="10">
        <v>30919.77</v>
      </c>
      <c r="L91" s="10">
        <v>29914.880000000001</v>
      </c>
      <c r="M91" s="10">
        <v>29646.51</v>
      </c>
      <c r="N91" s="10">
        <v>31083.62</v>
      </c>
      <c r="O91" s="10">
        <v>26526.11</v>
      </c>
      <c r="P91" s="10">
        <v>25716.51</v>
      </c>
      <c r="Q91" s="10">
        <v>25415.41</v>
      </c>
      <c r="R91" s="10">
        <v>25285.11</v>
      </c>
      <c r="S91" s="10">
        <v>25083.279999999999</v>
      </c>
      <c r="T91" s="10">
        <v>24846.84</v>
      </c>
      <c r="U91" s="10">
        <v>24791.91</v>
      </c>
      <c r="V91" s="10">
        <v>20165.169999999998</v>
      </c>
      <c r="W91" s="10">
        <v>19835.09</v>
      </c>
      <c r="X91" s="10">
        <v>19543.02</v>
      </c>
      <c r="Y91" s="10">
        <v>19041.38</v>
      </c>
      <c r="Z91" s="10">
        <v>20726.54</v>
      </c>
      <c r="AA91" s="10">
        <v>16135.26</v>
      </c>
      <c r="AB91" s="10">
        <v>16271.56</v>
      </c>
      <c r="AC91" s="10">
        <v>16052.15</v>
      </c>
      <c r="AD91" s="10">
        <v>15770.35</v>
      </c>
      <c r="AE91" s="10">
        <v>16107.22</v>
      </c>
      <c r="AF91" s="10">
        <v>16773.73</v>
      </c>
    </row>
    <row r="92" spans="2:32" x14ac:dyDescent="0.25">
      <c r="B92" s="9" t="s">
        <v>269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</row>
    <row r="93" spans="2:32" x14ac:dyDescent="0.25">
      <c r="B93" s="9" t="s">
        <v>394</v>
      </c>
      <c r="C93" s="10">
        <v>36857.35</v>
      </c>
      <c r="D93" s="10">
        <v>38164.33</v>
      </c>
      <c r="E93" s="10">
        <v>35439.910000000003</v>
      </c>
      <c r="F93" s="10">
        <v>36185.17</v>
      </c>
      <c r="G93" s="10">
        <v>36875.660000000003</v>
      </c>
      <c r="H93" s="10">
        <v>37072.639999999999</v>
      </c>
      <c r="I93" s="10">
        <v>36818.42</v>
      </c>
      <c r="J93" s="10">
        <v>31870.7</v>
      </c>
      <c r="K93" s="10">
        <v>30919.77</v>
      </c>
      <c r="L93" s="10">
        <v>29914.880000000001</v>
      </c>
      <c r="M93" s="10">
        <v>29646.51</v>
      </c>
      <c r="N93" s="10">
        <v>31083.62</v>
      </c>
      <c r="O93" s="10">
        <v>26526.11</v>
      </c>
      <c r="P93" s="10">
        <v>25716.51</v>
      </c>
      <c r="Q93" s="10">
        <v>25415.41</v>
      </c>
      <c r="R93" s="10">
        <v>25285.11</v>
      </c>
      <c r="S93" s="10">
        <v>25083.279999999999</v>
      </c>
      <c r="T93" s="10">
        <v>24846.84</v>
      </c>
      <c r="U93" s="10">
        <v>24791.91</v>
      </c>
      <c r="V93" s="10">
        <v>20165.169999999998</v>
      </c>
      <c r="W93" s="10">
        <v>19835.09</v>
      </c>
      <c r="X93" s="10">
        <v>19543.02</v>
      </c>
      <c r="Y93" s="10">
        <v>19041.38</v>
      </c>
      <c r="Z93" s="10">
        <v>20726.54</v>
      </c>
      <c r="AA93" s="10">
        <v>16135.26</v>
      </c>
      <c r="AB93" s="10">
        <v>16271.56</v>
      </c>
      <c r="AC93" s="10">
        <v>16052.15</v>
      </c>
      <c r="AD93" s="10">
        <v>15770.35</v>
      </c>
      <c r="AE93" s="10">
        <v>16107.22</v>
      </c>
      <c r="AF93" s="10">
        <v>16773.73</v>
      </c>
    </row>
    <row r="94" spans="2:32" x14ac:dyDescent="0.25">
      <c r="B94" s="9" t="s">
        <v>395</v>
      </c>
      <c r="C94" s="10">
        <v>42163.61</v>
      </c>
      <c r="D94" s="10">
        <v>43096.12</v>
      </c>
      <c r="E94" s="10">
        <v>40594.839999999997</v>
      </c>
      <c r="F94" s="10">
        <v>41034.699999999997</v>
      </c>
      <c r="G94" s="10">
        <v>42017.39</v>
      </c>
      <c r="H94" s="10">
        <v>42444.83</v>
      </c>
      <c r="I94" s="10">
        <v>41799.49</v>
      </c>
      <c r="J94" s="10">
        <v>37087.089999999997</v>
      </c>
      <c r="K94" s="10">
        <v>36316.550000000003</v>
      </c>
      <c r="L94" s="10">
        <v>34712.99</v>
      </c>
      <c r="M94" s="10">
        <v>34658.43</v>
      </c>
      <c r="N94" s="10">
        <v>36788.300000000003</v>
      </c>
      <c r="O94" s="10">
        <v>31779.73</v>
      </c>
      <c r="P94" s="10">
        <v>31091.85</v>
      </c>
      <c r="Q94" s="10">
        <v>30915.34</v>
      </c>
      <c r="R94" s="10">
        <v>30593.3</v>
      </c>
      <c r="S94" s="10">
        <v>30587.759999999998</v>
      </c>
      <c r="T94" s="10">
        <v>30552.53</v>
      </c>
      <c r="U94" s="10">
        <v>30122.86</v>
      </c>
      <c r="V94" s="10">
        <v>25709.84</v>
      </c>
      <c r="W94" s="10">
        <v>25502.04</v>
      </c>
      <c r="X94" s="10">
        <v>24848.09</v>
      </c>
      <c r="Y94" s="10">
        <v>24467.55</v>
      </c>
      <c r="Z94" s="10">
        <v>26298.79</v>
      </c>
      <c r="AA94" s="10">
        <v>21345.69</v>
      </c>
      <c r="AB94" s="10">
        <v>21617.11</v>
      </c>
      <c r="AC94" s="10">
        <v>21523.59</v>
      </c>
      <c r="AD94" s="10">
        <v>21090.84</v>
      </c>
      <c r="AE94" s="10">
        <v>21590.54</v>
      </c>
      <c r="AF94" s="10">
        <v>22422.11</v>
      </c>
    </row>
    <row r="95" spans="2:32" x14ac:dyDescent="0.25">
      <c r="B95" s="9" t="s">
        <v>396</v>
      </c>
      <c r="C95" s="10">
        <v>-75466.710000000006</v>
      </c>
      <c r="D95" s="10">
        <v>-42781.99</v>
      </c>
      <c r="E95" s="10">
        <v>-48446.580000000104</v>
      </c>
      <c r="F95" s="10">
        <v>-37912.0600000001</v>
      </c>
      <c r="G95" s="10">
        <v>-38022.1700000001</v>
      </c>
      <c r="H95" s="10">
        <v>-39203.900000000103</v>
      </c>
      <c r="I95" s="10">
        <v>-35359.810000000201</v>
      </c>
      <c r="J95" s="10">
        <v>-42919.420000000202</v>
      </c>
      <c r="K95" s="10">
        <v>-32587.680000000099</v>
      </c>
      <c r="L95" s="10">
        <v>-42370.920000000202</v>
      </c>
      <c r="M95" s="10">
        <v>-30644.38</v>
      </c>
      <c r="N95" s="10">
        <v>-38675.580000000104</v>
      </c>
      <c r="O95" s="10">
        <v>-41529.760000000002</v>
      </c>
      <c r="P95" s="10">
        <v>-35971.000000000102</v>
      </c>
      <c r="Q95" s="10">
        <v>29208.3999999999</v>
      </c>
      <c r="R95" s="10">
        <v>104407.08</v>
      </c>
      <c r="S95" s="10">
        <v>88837.049999999901</v>
      </c>
      <c r="T95" s="10">
        <v>106084.08</v>
      </c>
      <c r="U95" s="10">
        <v>84328.459999999803</v>
      </c>
      <c r="V95" s="10">
        <v>87472.619999999893</v>
      </c>
      <c r="W95" s="10">
        <v>83982.329999999798</v>
      </c>
      <c r="X95" s="10">
        <v>92998.049999999697</v>
      </c>
      <c r="Y95" s="10">
        <v>87669.0199999998</v>
      </c>
      <c r="Z95" s="10">
        <v>101830.78</v>
      </c>
      <c r="AA95" s="10">
        <v>85321.689999999697</v>
      </c>
      <c r="AB95" s="10">
        <v>94613.309999999605</v>
      </c>
      <c r="AC95" s="10">
        <v>94519.789999999601</v>
      </c>
      <c r="AD95" s="10">
        <v>94087.039999999601</v>
      </c>
      <c r="AE95" s="10">
        <v>94586.739999999598</v>
      </c>
      <c r="AF95" s="10">
        <v>95418.309999999605</v>
      </c>
    </row>
    <row r="96" spans="2:32" x14ac:dyDescent="0.25">
      <c r="B96" s="9" t="s">
        <v>397</v>
      </c>
    </row>
    <row r="97" spans="2:32" x14ac:dyDescent="0.25">
      <c r="B97" s="9" t="s">
        <v>270</v>
      </c>
    </row>
    <row r="98" spans="2:32" x14ac:dyDescent="0.25">
      <c r="B98" s="9" t="s">
        <v>272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</row>
    <row r="99" spans="2:32" x14ac:dyDescent="0.25">
      <c r="B99" s="9" t="s">
        <v>273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</row>
    <row r="100" spans="2:32" x14ac:dyDescent="0.25">
      <c r="B100" s="9" t="s">
        <v>274</v>
      </c>
      <c r="C100" s="10">
        <v>236033.75</v>
      </c>
      <c r="D100" s="10">
        <v>235627.93</v>
      </c>
      <c r="E100" s="10">
        <v>235220.84</v>
      </c>
      <c r="F100" s="10">
        <v>234812.48</v>
      </c>
      <c r="G100" s="10">
        <v>234402.84</v>
      </c>
      <c r="H100" s="10">
        <v>233991.92</v>
      </c>
      <c r="I100" s="10">
        <v>233579.72</v>
      </c>
      <c r="J100" s="10">
        <v>233166.23</v>
      </c>
      <c r="K100" s="10">
        <v>232751.45</v>
      </c>
      <c r="L100" s="10">
        <v>232335.37</v>
      </c>
      <c r="M100" s="10">
        <v>231917.99</v>
      </c>
      <c r="N100" s="10">
        <v>230968.88</v>
      </c>
      <c r="O100" s="10">
        <v>229811.09</v>
      </c>
      <c r="P100" s="10">
        <v>228653.3</v>
      </c>
      <c r="Q100" s="10">
        <v>227495.51</v>
      </c>
      <c r="R100" s="10">
        <v>226337.72</v>
      </c>
      <c r="S100" s="10">
        <v>225179.93</v>
      </c>
      <c r="T100" s="10">
        <v>224022.14</v>
      </c>
      <c r="U100" s="10">
        <v>222864.35</v>
      </c>
      <c r="V100" s="10">
        <v>221706.56</v>
      </c>
      <c r="W100" s="10">
        <v>220548.77</v>
      </c>
      <c r="X100" s="10">
        <v>219390.98</v>
      </c>
      <c r="Y100" s="10">
        <v>218233.19</v>
      </c>
      <c r="Z100" s="10">
        <v>217075.4</v>
      </c>
      <c r="AA100" s="10">
        <v>215917.61</v>
      </c>
      <c r="AB100" s="10">
        <v>214759.82</v>
      </c>
      <c r="AC100" s="10">
        <v>214759.82</v>
      </c>
      <c r="AD100" s="10">
        <v>213602.03</v>
      </c>
      <c r="AE100" s="10">
        <v>212444.24</v>
      </c>
      <c r="AF100" s="10">
        <v>211286.45</v>
      </c>
    </row>
    <row r="101" spans="2:32" x14ac:dyDescent="0.25">
      <c r="B101" s="9" t="s">
        <v>275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</row>
    <row r="102" spans="2:32" x14ac:dyDescent="0.25">
      <c r="B102" s="9" t="s">
        <v>276</v>
      </c>
      <c r="C102" s="10">
        <v>465969.34</v>
      </c>
      <c r="D102" s="10">
        <v>464356.54</v>
      </c>
      <c r="E102" s="10">
        <v>463572.16</v>
      </c>
      <c r="F102" s="10">
        <v>461259.67</v>
      </c>
      <c r="G102" s="10">
        <v>459727.45</v>
      </c>
      <c r="H102" s="10">
        <v>459030.4</v>
      </c>
      <c r="I102" s="10">
        <v>456601.5</v>
      </c>
      <c r="J102" s="10">
        <v>455805.16</v>
      </c>
      <c r="K102" s="10">
        <v>453456.32</v>
      </c>
      <c r="L102" s="10">
        <v>451899.23</v>
      </c>
      <c r="M102" s="10">
        <v>451095.65</v>
      </c>
      <c r="N102" s="10">
        <v>448724.1</v>
      </c>
      <c r="O102" s="10">
        <v>447151.92</v>
      </c>
      <c r="P102" s="10">
        <v>445416.45</v>
      </c>
      <c r="Q102" s="10">
        <v>444296.97</v>
      </c>
      <c r="R102" s="10">
        <v>443174.27</v>
      </c>
      <c r="S102" s="10">
        <v>440848.34</v>
      </c>
      <c r="T102" s="10">
        <v>438448.34</v>
      </c>
      <c r="U102" s="10">
        <v>436048.34</v>
      </c>
      <c r="V102" s="10">
        <v>433648.34</v>
      </c>
      <c r="W102" s="10">
        <v>431248.34</v>
      </c>
      <c r="X102" s="10">
        <v>427648.34</v>
      </c>
      <c r="Y102" s="10">
        <v>425248.34</v>
      </c>
      <c r="Z102" s="10">
        <v>422848.34</v>
      </c>
      <c r="AA102" s="10">
        <v>420448.34</v>
      </c>
      <c r="AB102" s="10">
        <v>418048.34</v>
      </c>
      <c r="AC102" s="10">
        <v>415648.34</v>
      </c>
      <c r="AD102" s="10">
        <v>413248.34</v>
      </c>
      <c r="AE102" s="10">
        <v>409648.34</v>
      </c>
      <c r="AF102" s="10">
        <v>407248.34</v>
      </c>
    </row>
    <row r="103" spans="2:32" x14ac:dyDescent="0.25">
      <c r="B103" s="9" t="s">
        <v>398</v>
      </c>
      <c r="C103" s="10">
        <v>702003.09</v>
      </c>
      <c r="D103" s="10">
        <v>699984.47</v>
      </c>
      <c r="E103" s="10">
        <v>698793</v>
      </c>
      <c r="F103" s="10">
        <v>696072.15</v>
      </c>
      <c r="G103" s="10">
        <v>694130.29</v>
      </c>
      <c r="H103" s="10">
        <v>693022.32</v>
      </c>
      <c r="I103" s="10">
        <v>690181.22</v>
      </c>
      <c r="J103" s="10">
        <v>688971.39</v>
      </c>
      <c r="K103" s="10">
        <v>686207.77</v>
      </c>
      <c r="L103" s="10">
        <v>684234.6</v>
      </c>
      <c r="M103" s="10">
        <v>683013.64</v>
      </c>
      <c r="N103" s="10">
        <v>679692.98</v>
      </c>
      <c r="O103" s="10">
        <v>676963.01</v>
      </c>
      <c r="P103" s="10">
        <v>674069.75</v>
      </c>
      <c r="Q103" s="10">
        <v>671792.48</v>
      </c>
      <c r="R103" s="10">
        <v>669511.99</v>
      </c>
      <c r="S103" s="10">
        <v>666028.27</v>
      </c>
      <c r="T103" s="10">
        <v>662470.48</v>
      </c>
      <c r="U103" s="10">
        <v>658912.68999999994</v>
      </c>
      <c r="V103" s="10">
        <v>655354.9</v>
      </c>
      <c r="W103" s="10">
        <v>651797.11</v>
      </c>
      <c r="X103" s="10">
        <v>647039.31999999995</v>
      </c>
      <c r="Y103" s="10">
        <v>643481.53</v>
      </c>
      <c r="Z103" s="10">
        <v>639923.74</v>
      </c>
      <c r="AA103" s="10">
        <v>636365.94999999995</v>
      </c>
      <c r="AB103" s="10">
        <v>632808.16</v>
      </c>
      <c r="AC103" s="10">
        <v>630408.16</v>
      </c>
      <c r="AD103" s="10">
        <v>626850.37</v>
      </c>
      <c r="AE103" s="10">
        <v>622092.57999999996</v>
      </c>
      <c r="AF103" s="10">
        <v>618534.79</v>
      </c>
    </row>
    <row r="104" spans="2:32" x14ac:dyDescent="0.25">
      <c r="B104" s="9" t="s">
        <v>277</v>
      </c>
      <c r="C104" s="10">
        <v>70888.679999999993</v>
      </c>
      <c r="D104" s="10">
        <v>69486.7</v>
      </c>
      <c r="E104" s="10">
        <v>68200.27</v>
      </c>
      <c r="F104" s="10">
        <v>65591.87</v>
      </c>
      <c r="G104" s="10">
        <v>65268.84</v>
      </c>
      <c r="H104" s="10">
        <v>64898.04</v>
      </c>
      <c r="I104" s="10">
        <v>64502.98</v>
      </c>
      <c r="J104" s="10">
        <v>63895.67</v>
      </c>
      <c r="K104" s="10">
        <v>63241.35</v>
      </c>
      <c r="L104" s="10">
        <v>62281.49</v>
      </c>
      <c r="M104" s="10">
        <v>61608.98</v>
      </c>
      <c r="N104" s="10">
        <v>59827.18</v>
      </c>
      <c r="O104" s="10">
        <v>59750.27</v>
      </c>
      <c r="P104" s="10">
        <v>59710.31</v>
      </c>
      <c r="Q104" s="10">
        <v>54668.27</v>
      </c>
      <c r="R104" s="10">
        <v>54634.85</v>
      </c>
      <c r="S104" s="10">
        <v>54592.800000000003</v>
      </c>
      <c r="T104" s="10">
        <v>54550.75</v>
      </c>
      <c r="U104" s="10">
        <v>54508.7</v>
      </c>
      <c r="V104" s="10">
        <v>54466.65</v>
      </c>
      <c r="W104" s="10">
        <v>54421.37</v>
      </c>
      <c r="X104" s="10">
        <v>54376.09</v>
      </c>
      <c r="Y104" s="10">
        <v>54271.11</v>
      </c>
      <c r="Z104" s="10">
        <v>54238.78</v>
      </c>
      <c r="AA104" s="10">
        <v>54206.45</v>
      </c>
      <c r="AB104" s="10">
        <v>54201.07</v>
      </c>
      <c r="AC104" s="10">
        <v>48201.07</v>
      </c>
      <c r="AD104" s="10">
        <v>48201.07</v>
      </c>
      <c r="AE104" s="10">
        <v>46201.07</v>
      </c>
      <c r="AF104" s="10">
        <v>44201.07</v>
      </c>
    </row>
    <row r="105" spans="2:32" x14ac:dyDescent="0.25">
      <c r="B105" s="9" t="s">
        <v>278</v>
      </c>
      <c r="AC105" s="10">
        <v>-3019.9</v>
      </c>
      <c r="AD105" s="10">
        <v>-9059.7000000000007</v>
      </c>
      <c r="AE105" s="10">
        <v>-15099.5</v>
      </c>
      <c r="AF105" s="10">
        <v>-22649.25</v>
      </c>
    </row>
    <row r="106" spans="2:32" x14ac:dyDescent="0.25">
      <c r="B106" s="9" t="s">
        <v>279</v>
      </c>
      <c r="AC106" s="10">
        <v>93874</v>
      </c>
      <c r="AD106" s="10">
        <v>84809</v>
      </c>
      <c r="AE106" s="10">
        <v>77557</v>
      </c>
      <c r="AF106" s="10">
        <v>70305</v>
      </c>
    </row>
    <row r="107" spans="2:32" x14ac:dyDescent="0.25">
      <c r="B107" s="9" t="s">
        <v>280</v>
      </c>
      <c r="AC107" s="10">
        <v>77025</v>
      </c>
      <c r="AD107" s="10">
        <v>77025</v>
      </c>
      <c r="AE107" s="10">
        <v>77025</v>
      </c>
      <c r="AF107" s="10">
        <v>77025</v>
      </c>
    </row>
    <row r="108" spans="2:32" x14ac:dyDescent="0.25">
      <c r="B108" s="9" t="s">
        <v>281</v>
      </c>
      <c r="AA108" s="10">
        <v>-100</v>
      </c>
      <c r="AB108" s="10">
        <v>-1600</v>
      </c>
      <c r="AC108" s="10">
        <v>-3100</v>
      </c>
      <c r="AD108" s="10">
        <v>-4600</v>
      </c>
      <c r="AE108" s="10">
        <v>-6100</v>
      </c>
      <c r="AF108" s="10">
        <v>-7600</v>
      </c>
    </row>
    <row r="109" spans="2:32" x14ac:dyDescent="0.25">
      <c r="B109" s="9" t="s">
        <v>399</v>
      </c>
      <c r="C109" s="10">
        <v>772891.77</v>
      </c>
      <c r="D109" s="10">
        <v>769471.17</v>
      </c>
      <c r="E109" s="10">
        <v>766993.27</v>
      </c>
      <c r="F109" s="10">
        <v>761664.02</v>
      </c>
      <c r="G109" s="10">
        <v>759399.13</v>
      </c>
      <c r="H109" s="10">
        <v>757920.36</v>
      </c>
      <c r="I109" s="10">
        <v>754684.2</v>
      </c>
      <c r="J109" s="10">
        <v>752867.06</v>
      </c>
      <c r="K109" s="10">
        <v>749449.12</v>
      </c>
      <c r="L109" s="10">
        <v>746516.09</v>
      </c>
      <c r="M109" s="10">
        <v>744622.62</v>
      </c>
      <c r="N109" s="10">
        <v>739520.16</v>
      </c>
      <c r="O109" s="10">
        <v>736713.28</v>
      </c>
      <c r="P109" s="10">
        <v>733780.06</v>
      </c>
      <c r="Q109" s="10">
        <v>726460.75</v>
      </c>
      <c r="R109" s="10">
        <v>724146.84</v>
      </c>
      <c r="S109" s="10">
        <v>720621.07</v>
      </c>
      <c r="T109" s="10">
        <v>717021.23</v>
      </c>
      <c r="U109" s="10">
        <v>713421.39</v>
      </c>
      <c r="V109" s="10">
        <v>709821.55</v>
      </c>
      <c r="W109" s="10">
        <v>706218.48</v>
      </c>
      <c r="X109" s="10">
        <v>701415.41</v>
      </c>
      <c r="Y109" s="10">
        <v>697752.64</v>
      </c>
      <c r="Z109" s="10">
        <v>694162.52</v>
      </c>
      <c r="AA109" s="10">
        <v>690472.4</v>
      </c>
      <c r="AB109" s="10">
        <v>685409.23</v>
      </c>
      <c r="AC109" s="10">
        <v>843388.33</v>
      </c>
      <c r="AD109" s="10">
        <v>823225.74</v>
      </c>
      <c r="AE109" s="10">
        <v>801676.15</v>
      </c>
      <c r="AF109" s="10">
        <v>779816.61</v>
      </c>
    </row>
    <row r="110" spans="2:32" x14ac:dyDescent="0.25">
      <c r="B110" s="9" t="s">
        <v>400</v>
      </c>
      <c r="C110" s="10">
        <v>697425.06</v>
      </c>
      <c r="D110" s="10">
        <v>726689.18</v>
      </c>
      <c r="E110" s="10">
        <v>718546.69</v>
      </c>
      <c r="F110" s="10">
        <v>723751.96</v>
      </c>
      <c r="G110" s="10">
        <v>721376.96</v>
      </c>
      <c r="H110" s="10">
        <v>718716.46</v>
      </c>
      <c r="I110" s="10">
        <v>719324.39</v>
      </c>
      <c r="J110" s="10">
        <v>709947.64</v>
      </c>
      <c r="K110" s="10">
        <v>716861.43999999994</v>
      </c>
      <c r="L110" s="10">
        <v>704145.17</v>
      </c>
      <c r="M110" s="10">
        <v>713978.24</v>
      </c>
      <c r="N110" s="10">
        <v>700844.58</v>
      </c>
      <c r="O110" s="10">
        <v>695183.52</v>
      </c>
      <c r="P110" s="10">
        <v>697809.06</v>
      </c>
      <c r="Q110" s="10">
        <v>755669.15</v>
      </c>
      <c r="R110" s="10">
        <v>828553.92</v>
      </c>
      <c r="S110" s="10">
        <v>809458.12</v>
      </c>
      <c r="T110" s="10">
        <v>823105.31</v>
      </c>
      <c r="U110" s="10">
        <v>797749.85</v>
      </c>
      <c r="V110" s="10">
        <v>797294.17</v>
      </c>
      <c r="W110" s="10">
        <v>790200.81</v>
      </c>
      <c r="X110" s="10">
        <v>794413.46</v>
      </c>
      <c r="Y110" s="10">
        <v>785421.66</v>
      </c>
      <c r="Z110" s="10">
        <v>795993.3</v>
      </c>
      <c r="AA110" s="10">
        <v>775794.09</v>
      </c>
      <c r="AB110" s="10">
        <v>780022.54</v>
      </c>
      <c r="AC110" s="10">
        <v>937908.12</v>
      </c>
      <c r="AD110" s="10">
        <v>917312.78</v>
      </c>
      <c r="AE110" s="10">
        <v>896262.89</v>
      </c>
      <c r="AF110" s="10">
        <v>875234.92</v>
      </c>
    </row>
    <row r="111" spans="2:32" x14ac:dyDescent="0.25">
      <c r="B111" s="9" t="s">
        <v>283</v>
      </c>
    </row>
    <row r="112" spans="2:32" x14ac:dyDescent="0.25">
      <c r="B112" s="9" t="s">
        <v>282</v>
      </c>
      <c r="C112" s="10">
        <v>-6052.33</v>
      </c>
      <c r="D112" s="10">
        <v>-6514.32</v>
      </c>
      <c r="E112" s="10">
        <v>-6611.14</v>
      </c>
      <c r="F112" s="10">
        <v>-6611.14</v>
      </c>
      <c r="G112" s="10">
        <v>-6611.14</v>
      </c>
      <c r="H112" s="10">
        <v>-6611.14</v>
      </c>
      <c r="I112" s="10">
        <v>-6611.14</v>
      </c>
      <c r="J112" s="10">
        <v>-6611.14</v>
      </c>
      <c r="K112" s="10">
        <v>-6611.14</v>
      </c>
      <c r="L112" s="10">
        <v>-6611.14</v>
      </c>
      <c r="M112" s="10">
        <v>-6611.14</v>
      </c>
      <c r="N112" s="10">
        <v>-6611.14</v>
      </c>
      <c r="O112" s="10">
        <v>-6611.14</v>
      </c>
      <c r="P112" s="10">
        <v>-6611.14</v>
      </c>
      <c r="Q112" s="10">
        <v>-6611.14</v>
      </c>
      <c r="R112" s="10">
        <v>-6611.14</v>
      </c>
      <c r="S112" s="10">
        <v>-6611.14</v>
      </c>
      <c r="T112" s="10">
        <v>-6611.14</v>
      </c>
      <c r="U112" s="10">
        <v>-6611.14</v>
      </c>
      <c r="V112" s="10">
        <v>-6611.14</v>
      </c>
      <c r="W112" s="10">
        <v>-7250.64</v>
      </c>
      <c r="X112" s="10">
        <v>-7250.64</v>
      </c>
      <c r="Y112" s="10">
        <v>-7250.64</v>
      </c>
      <c r="Z112" s="10">
        <v>-7250.64</v>
      </c>
      <c r="AA112" s="10">
        <v>-7250.64</v>
      </c>
      <c r="AB112" s="10">
        <v>-7250.64</v>
      </c>
      <c r="AC112" s="10">
        <v>-7250.64</v>
      </c>
      <c r="AD112" s="10">
        <v>-7250.64</v>
      </c>
      <c r="AE112" s="10">
        <v>-7250.64</v>
      </c>
      <c r="AF112" s="10">
        <v>-7250.64</v>
      </c>
    </row>
    <row r="113" spans="2:32" x14ac:dyDescent="0.25">
      <c r="B113" s="9" t="s">
        <v>284</v>
      </c>
      <c r="C113" s="10">
        <v>-251.04</v>
      </c>
      <c r="D113" s="10">
        <v>-251.04</v>
      </c>
      <c r="E113" s="10">
        <v>-251.04</v>
      </c>
      <c r="F113" s="10">
        <v>-251.04</v>
      </c>
      <c r="G113" s="10">
        <v>-251.04</v>
      </c>
      <c r="H113" s="10">
        <v>-251.04</v>
      </c>
      <c r="I113" s="10">
        <v>-251.04</v>
      </c>
      <c r="J113" s="10">
        <v>-251.04</v>
      </c>
      <c r="K113" s="10">
        <v>-251.04</v>
      </c>
      <c r="L113" s="10">
        <v>-251.04</v>
      </c>
      <c r="M113" s="10">
        <v>-251.04</v>
      </c>
      <c r="N113" s="10">
        <v>-251.04</v>
      </c>
      <c r="O113" s="10">
        <v>-251.04</v>
      </c>
      <c r="P113" s="10">
        <v>-251.04</v>
      </c>
      <c r="Q113" s="10">
        <v>-251.04</v>
      </c>
      <c r="R113" s="10">
        <v>-251.04</v>
      </c>
      <c r="S113" s="10">
        <v>-251.04</v>
      </c>
      <c r="T113" s="10">
        <v>-251.04</v>
      </c>
      <c r="U113" s="10">
        <v>-251.04</v>
      </c>
      <c r="V113" s="10">
        <v>-251.04</v>
      </c>
      <c r="W113" s="10">
        <v>-251.04</v>
      </c>
      <c r="X113" s="10">
        <v>-251.04</v>
      </c>
      <c r="Y113" s="10">
        <v>-251.04</v>
      </c>
      <c r="Z113" s="10">
        <v>-251.04</v>
      </c>
      <c r="AA113" s="10">
        <v>-251.04</v>
      </c>
      <c r="AB113" s="10">
        <v>-251.04</v>
      </c>
      <c r="AC113" s="10">
        <v>-251.04</v>
      </c>
      <c r="AD113" s="10">
        <v>-251.04</v>
      </c>
      <c r="AE113" s="10">
        <v>-251.04</v>
      </c>
      <c r="AF113" s="10">
        <v>-251.04</v>
      </c>
    </row>
    <row r="114" spans="2:32" x14ac:dyDescent="0.25">
      <c r="B114" s="9" t="s">
        <v>285</v>
      </c>
      <c r="C114" s="10">
        <v>-18857.54</v>
      </c>
      <c r="D114" s="10">
        <v>-21339.82</v>
      </c>
      <c r="E114" s="10">
        <v>-23138.95</v>
      </c>
      <c r="F114" s="10">
        <v>-28092.92</v>
      </c>
      <c r="G114" s="10">
        <v>-28744.04</v>
      </c>
      <c r="H114" s="10">
        <v>-29510.95</v>
      </c>
      <c r="I114" s="10">
        <v>-32490.73</v>
      </c>
      <c r="J114" s="10">
        <v>-33207.199999999997</v>
      </c>
      <c r="K114" s="10">
        <v>-41832.980000000003</v>
      </c>
      <c r="L114" s="10">
        <v>-43503.55</v>
      </c>
      <c r="M114" s="10">
        <v>-46847.06</v>
      </c>
      <c r="N114" s="10">
        <v>-48199.75</v>
      </c>
      <c r="O114" s="10">
        <v>-48668.75</v>
      </c>
      <c r="P114" s="10">
        <v>-48733.75</v>
      </c>
      <c r="Q114" s="10">
        <v>-49142.92</v>
      </c>
      <c r="R114" s="10">
        <v>-50189.66</v>
      </c>
      <c r="S114" s="10">
        <v>-52569.05</v>
      </c>
      <c r="T114" s="10">
        <v>-57534.71</v>
      </c>
      <c r="U114" s="10">
        <v>-59644.45</v>
      </c>
      <c r="V114" s="10">
        <v>-60740.05</v>
      </c>
      <c r="W114" s="10">
        <v>-61974.37</v>
      </c>
      <c r="X114" s="10">
        <v>-63538.42</v>
      </c>
      <c r="Y114" s="10">
        <v>-63956.5</v>
      </c>
      <c r="Z114" s="10">
        <v>-66014.39</v>
      </c>
      <c r="AA114" s="10">
        <v>-71533.95</v>
      </c>
      <c r="AB114" s="10">
        <v>-71820.88</v>
      </c>
      <c r="AC114" s="10">
        <v>-88320.88</v>
      </c>
      <c r="AD114" s="10">
        <v>-90220.88</v>
      </c>
      <c r="AE114" s="10">
        <v>-90220.88</v>
      </c>
      <c r="AF114" s="10">
        <v>-90220.88</v>
      </c>
    </row>
    <row r="115" spans="2:32" x14ac:dyDescent="0.25">
      <c r="B115" s="9" t="s">
        <v>286</v>
      </c>
      <c r="C115" s="10">
        <v>122158.34</v>
      </c>
      <c r="D115" s="10">
        <v>118531.43</v>
      </c>
      <c r="E115" s="10">
        <v>118531.43</v>
      </c>
      <c r="F115" s="10">
        <v>118531.43</v>
      </c>
      <c r="G115" s="10">
        <v>120531.43</v>
      </c>
      <c r="H115" s="10">
        <v>120531.43</v>
      </c>
      <c r="I115" s="10">
        <v>121281.43</v>
      </c>
      <c r="J115" s="10">
        <v>123281.43</v>
      </c>
      <c r="K115" s="10">
        <v>123281.43</v>
      </c>
      <c r="L115" s="10">
        <v>125281.43</v>
      </c>
      <c r="M115" s="10">
        <v>128281.43</v>
      </c>
      <c r="N115" s="10">
        <v>145281.43</v>
      </c>
      <c r="O115" s="10">
        <v>145281.43</v>
      </c>
      <c r="P115" s="10">
        <v>145281.43</v>
      </c>
      <c r="Q115" s="10">
        <v>143193.43</v>
      </c>
      <c r="R115" s="10">
        <v>140193.43</v>
      </c>
      <c r="S115" s="10">
        <v>140193.43</v>
      </c>
      <c r="T115" s="10">
        <v>140193.43</v>
      </c>
      <c r="U115" s="10">
        <v>140193.43</v>
      </c>
      <c r="V115" s="10">
        <v>140193.43</v>
      </c>
      <c r="W115" s="10">
        <v>140193.43</v>
      </c>
      <c r="X115" s="10">
        <v>140193.43</v>
      </c>
      <c r="Y115" s="10">
        <v>140193.43</v>
      </c>
      <c r="Z115" s="10">
        <v>140193.43</v>
      </c>
      <c r="AA115" s="10">
        <v>140193.43</v>
      </c>
      <c r="AB115" s="10">
        <v>140193.43</v>
      </c>
      <c r="AC115" s="10">
        <v>140193.43</v>
      </c>
      <c r="AD115" s="10">
        <v>140193.43</v>
      </c>
      <c r="AE115" s="10">
        <v>140193.43</v>
      </c>
      <c r="AF115" s="10">
        <v>140193.43</v>
      </c>
    </row>
    <row r="116" spans="2:32" x14ac:dyDescent="0.25">
      <c r="B116" s="9" t="s">
        <v>287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</row>
    <row r="117" spans="2:32" x14ac:dyDescent="0.25">
      <c r="B117" s="9" t="s">
        <v>401</v>
      </c>
      <c r="C117" s="10">
        <v>96997.43</v>
      </c>
      <c r="D117" s="10">
        <v>90426.25</v>
      </c>
      <c r="E117" s="10">
        <v>88530.3</v>
      </c>
      <c r="F117" s="10">
        <v>83576.33</v>
      </c>
      <c r="G117" s="10">
        <v>84925.21</v>
      </c>
      <c r="H117" s="10">
        <v>84158.3</v>
      </c>
      <c r="I117" s="10">
        <v>81928.52</v>
      </c>
      <c r="J117" s="10">
        <v>83212.05</v>
      </c>
      <c r="K117" s="10">
        <v>74586.27</v>
      </c>
      <c r="L117" s="10">
        <v>74915.7</v>
      </c>
      <c r="M117" s="10">
        <v>74572.19</v>
      </c>
      <c r="N117" s="10">
        <v>90219.5</v>
      </c>
      <c r="O117" s="10">
        <v>89750.5</v>
      </c>
      <c r="P117" s="10">
        <v>89685.5</v>
      </c>
      <c r="Q117" s="10">
        <v>87188.33</v>
      </c>
      <c r="R117" s="10">
        <v>83141.59</v>
      </c>
      <c r="S117" s="10">
        <v>80762.2</v>
      </c>
      <c r="T117" s="10">
        <v>75796.539999999994</v>
      </c>
      <c r="U117" s="10">
        <v>73686.8</v>
      </c>
      <c r="V117" s="10">
        <v>72591.199999999997</v>
      </c>
      <c r="W117" s="10">
        <v>70717.38</v>
      </c>
      <c r="X117" s="10">
        <v>69153.33</v>
      </c>
      <c r="Y117" s="10">
        <v>68735.25</v>
      </c>
      <c r="Z117" s="10">
        <v>66677.36</v>
      </c>
      <c r="AA117" s="10">
        <v>61157.8</v>
      </c>
      <c r="AB117" s="10">
        <v>60870.87</v>
      </c>
      <c r="AC117" s="10">
        <v>44370.87</v>
      </c>
      <c r="AD117" s="10">
        <v>42470.87</v>
      </c>
      <c r="AE117" s="10">
        <v>42470.87</v>
      </c>
      <c r="AF117" s="10">
        <v>42470.87</v>
      </c>
    </row>
    <row r="118" spans="2:32" x14ac:dyDescent="0.25">
      <c r="B118" s="9" t="s">
        <v>288</v>
      </c>
      <c r="C118" s="10">
        <v>-15811.37</v>
      </c>
      <c r="D118" s="10">
        <v>-47874.99</v>
      </c>
      <c r="E118" s="10">
        <v>-47874.99</v>
      </c>
      <c r="F118" s="10">
        <v>-47874.99</v>
      </c>
      <c r="G118" s="10">
        <v>-47874.99</v>
      </c>
      <c r="H118" s="10">
        <v>-47874.99</v>
      </c>
      <c r="I118" s="10">
        <v>-47874.99</v>
      </c>
      <c r="J118" s="10">
        <v>-47874.99</v>
      </c>
      <c r="K118" s="10">
        <v>-47874.99</v>
      </c>
      <c r="L118" s="10">
        <v>-47874.99</v>
      </c>
      <c r="M118" s="10">
        <v>-47874.99</v>
      </c>
      <c r="N118" s="10">
        <v>-47874.99</v>
      </c>
      <c r="O118" s="10">
        <v>-47874.99</v>
      </c>
      <c r="P118" s="10">
        <v>-47874.99</v>
      </c>
      <c r="Q118" s="10">
        <v>-108909.11</v>
      </c>
      <c r="R118" s="10">
        <v>-170246.02</v>
      </c>
      <c r="S118" s="10">
        <v>-170246.02</v>
      </c>
      <c r="T118" s="10">
        <v>-170246.02</v>
      </c>
      <c r="U118" s="10">
        <v>-170246.02</v>
      </c>
      <c r="V118" s="10">
        <v>-170246.02</v>
      </c>
      <c r="W118" s="10">
        <v>-170246.02</v>
      </c>
      <c r="X118" s="10">
        <v>-170246.02</v>
      </c>
      <c r="Y118" s="10">
        <v>-170246.02</v>
      </c>
      <c r="Z118" s="10">
        <v>-170246.02</v>
      </c>
      <c r="AA118" s="10">
        <v>-170246.02</v>
      </c>
      <c r="AB118" s="10">
        <v>-170246.02</v>
      </c>
      <c r="AC118" s="10">
        <v>-170246.02</v>
      </c>
      <c r="AD118" s="10">
        <v>-170246.02</v>
      </c>
      <c r="AE118" s="10">
        <v>-170246.02</v>
      </c>
      <c r="AF118" s="10">
        <v>-170246.02</v>
      </c>
    </row>
    <row r="119" spans="2:32" x14ac:dyDescent="0.25">
      <c r="B119" s="9" t="s">
        <v>289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</row>
    <row r="120" spans="2:32" x14ac:dyDescent="0.25">
      <c r="B120" s="9" t="s">
        <v>283</v>
      </c>
      <c r="C120" s="10">
        <v>-86810.05</v>
      </c>
      <c r="D120" s="10">
        <v>-86810.05</v>
      </c>
      <c r="E120" s="10">
        <v>-86810.05</v>
      </c>
      <c r="F120" s="10">
        <v>-86810.05</v>
      </c>
      <c r="G120" s="10">
        <v>-86810.05</v>
      </c>
      <c r="H120" s="10">
        <v>-86810.05</v>
      </c>
      <c r="I120" s="10">
        <v>-86810.05</v>
      </c>
      <c r="J120" s="10">
        <v>-86810.05</v>
      </c>
      <c r="K120" s="10">
        <v>-86810.05</v>
      </c>
      <c r="L120" s="10">
        <v>-86810.05</v>
      </c>
      <c r="M120" s="10">
        <v>-86810.05</v>
      </c>
      <c r="N120" s="10">
        <v>-86810.05</v>
      </c>
      <c r="O120" s="10">
        <v>-215355.62</v>
      </c>
      <c r="P120" s="10">
        <v>-215355.62</v>
      </c>
      <c r="Q120" s="10">
        <v>-215355.62</v>
      </c>
      <c r="R120" s="10">
        <v>-215355.62</v>
      </c>
      <c r="S120" s="10">
        <v>-215355.62</v>
      </c>
      <c r="T120" s="10">
        <v>-215355.62</v>
      </c>
      <c r="U120" s="10">
        <v>-215355.62</v>
      </c>
      <c r="V120" s="10">
        <v>-215355.62</v>
      </c>
      <c r="W120" s="10">
        <v>-215355.62</v>
      </c>
      <c r="X120" s="10">
        <v>-215355.62</v>
      </c>
      <c r="Y120" s="10">
        <v>-215355.62</v>
      </c>
      <c r="Z120" s="10">
        <v>-215355.62</v>
      </c>
      <c r="AA120" s="10">
        <v>51334.48</v>
      </c>
      <c r="AB120" s="10">
        <v>51334.48</v>
      </c>
      <c r="AC120" s="10">
        <v>51334.48</v>
      </c>
      <c r="AD120" s="10">
        <v>51334.48</v>
      </c>
      <c r="AE120" s="10">
        <v>51334.48</v>
      </c>
      <c r="AF120" s="10">
        <v>51334.48</v>
      </c>
    </row>
    <row r="121" spans="2:32" x14ac:dyDescent="0.25">
      <c r="B121" s="9" t="s">
        <v>290</v>
      </c>
      <c r="C121" s="10">
        <v>-22562.44</v>
      </c>
      <c r="D121" s="10">
        <v>-7816.6699999999801</v>
      </c>
      <c r="E121" s="10">
        <v>-35179.919999999998</v>
      </c>
      <c r="F121" s="10">
        <v>-28466.52</v>
      </c>
      <c r="G121" s="10">
        <v>-30063.99</v>
      </c>
      <c r="H121" s="10">
        <v>-23087.09</v>
      </c>
      <c r="I121" s="10">
        <v>-22798.59</v>
      </c>
      <c r="J121" s="10">
        <v>-42160.74</v>
      </c>
      <c r="K121" s="10">
        <v>-47813.33</v>
      </c>
      <c r="L121" s="10">
        <v>-58462.87</v>
      </c>
      <c r="M121" s="10">
        <v>-81028.06</v>
      </c>
      <c r="N121" s="10">
        <v>-128545.57</v>
      </c>
      <c r="O121" s="10">
        <v>-35889.269999999997</v>
      </c>
      <c r="P121" s="10">
        <v>-43820.61</v>
      </c>
      <c r="Q121" s="10">
        <v>43657.65</v>
      </c>
      <c r="R121" s="10">
        <v>150606.04999999999</v>
      </c>
      <c r="S121" s="10">
        <v>145529.46</v>
      </c>
      <c r="T121" s="10">
        <v>150021.43</v>
      </c>
      <c r="U121" s="10">
        <v>303937.14</v>
      </c>
      <c r="V121" s="10">
        <v>284499.56</v>
      </c>
      <c r="W121" s="10">
        <v>282467.71000000002</v>
      </c>
      <c r="X121" s="10">
        <v>282507.96999999997</v>
      </c>
      <c r="Y121" s="10">
        <v>283998.94</v>
      </c>
      <c r="Z121" s="10">
        <v>266690.09999999998</v>
      </c>
      <c r="AA121" s="10">
        <v>-21717.54</v>
      </c>
      <c r="AB121" s="10">
        <v>-37670.379999999997</v>
      </c>
      <c r="AC121" s="10">
        <v>-32198.75</v>
      </c>
      <c r="AD121" s="10">
        <v>-30719.02</v>
      </c>
      <c r="AE121" s="10">
        <v>-16948.47</v>
      </c>
      <c r="AF121" s="10">
        <v>-8748.7000000000098</v>
      </c>
    </row>
    <row r="122" spans="2:32" x14ac:dyDescent="0.25">
      <c r="B122" s="9" t="s">
        <v>402</v>
      </c>
      <c r="C122" s="10">
        <v>-28186.43</v>
      </c>
      <c r="D122" s="10">
        <v>-52075.46</v>
      </c>
      <c r="E122" s="10">
        <v>-81334.66</v>
      </c>
      <c r="F122" s="10">
        <v>-79575.23</v>
      </c>
      <c r="G122" s="10">
        <v>-79823.820000000007</v>
      </c>
      <c r="H122" s="10">
        <v>-73613.83</v>
      </c>
      <c r="I122" s="10">
        <v>-75555.11</v>
      </c>
      <c r="J122" s="10">
        <v>-93633.73</v>
      </c>
      <c r="K122" s="10">
        <v>-107912.1</v>
      </c>
      <c r="L122" s="10">
        <v>-118232.21</v>
      </c>
      <c r="M122" s="10">
        <v>-141140.91</v>
      </c>
      <c r="N122" s="10">
        <v>-173011.11</v>
      </c>
      <c r="O122" s="10">
        <v>-209369.38</v>
      </c>
      <c r="P122" s="10">
        <v>-217365.72</v>
      </c>
      <c r="Q122" s="10">
        <v>-193418.75</v>
      </c>
      <c r="R122" s="10">
        <v>-151854</v>
      </c>
      <c r="S122" s="10">
        <v>-159309.98000000001</v>
      </c>
      <c r="T122" s="10">
        <v>-159783.67000000001</v>
      </c>
      <c r="U122" s="10">
        <v>-7977.7000000000098</v>
      </c>
      <c r="V122" s="10">
        <v>-28510.880000000001</v>
      </c>
      <c r="W122" s="10">
        <v>-32416.55</v>
      </c>
      <c r="X122" s="10">
        <v>-33940.339999999997</v>
      </c>
      <c r="Y122" s="10">
        <v>-32867.449999999997</v>
      </c>
      <c r="Z122" s="10">
        <v>-52234.180000000102</v>
      </c>
      <c r="AA122" s="10">
        <v>-79471.28</v>
      </c>
      <c r="AB122" s="10">
        <v>-95711.05</v>
      </c>
      <c r="AC122" s="10">
        <v>-106739.42</v>
      </c>
      <c r="AD122" s="10">
        <v>-107159.69</v>
      </c>
      <c r="AE122" s="10">
        <v>-93389.14</v>
      </c>
      <c r="AF122" s="10">
        <v>-85189.37</v>
      </c>
    </row>
    <row r="123" spans="2:32" x14ac:dyDescent="0.25">
      <c r="B123" s="9" t="s">
        <v>403</v>
      </c>
      <c r="C123" s="10">
        <v>669238.63</v>
      </c>
      <c r="D123" s="10">
        <v>674613.72</v>
      </c>
      <c r="E123" s="10">
        <v>637212.03</v>
      </c>
      <c r="F123" s="10">
        <v>644176.73</v>
      </c>
      <c r="G123" s="10">
        <v>641553.14</v>
      </c>
      <c r="H123" s="10">
        <v>645102.63</v>
      </c>
      <c r="I123" s="10">
        <v>643769.28</v>
      </c>
      <c r="J123" s="10">
        <v>616313.91</v>
      </c>
      <c r="K123" s="10">
        <v>608949.34</v>
      </c>
      <c r="L123" s="10">
        <v>585912.96</v>
      </c>
      <c r="M123" s="10">
        <v>572837.32999999996</v>
      </c>
      <c r="N123" s="10">
        <v>527833.47</v>
      </c>
      <c r="O123" s="10">
        <v>485814.14</v>
      </c>
      <c r="P123" s="10">
        <v>480443.34</v>
      </c>
      <c r="Q123" s="10">
        <v>562250.4</v>
      </c>
      <c r="R123" s="10">
        <v>676699.92</v>
      </c>
      <c r="S123" s="10">
        <v>650148.14</v>
      </c>
      <c r="T123" s="10">
        <v>663321.64</v>
      </c>
      <c r="U123" s="10">
        <v>789772.15</v>
      </c>
      <c r="V123" s="10">
        <v>768783.29</v>
      </c>
      <c r="W123" s="10">
        <v>757784.26</v>
      </c>
      <c r="X123" s="10">
        <v>760473.12</v>
      </c>
      <c r="Y123" s="10">
        <v>752554.21</v>
      </c>
      <c r="Z123" s="10">
        <v>743759.12</v>
      </c>
      <c r="AA123" s="10">
        <v>696322.81</v>
      </c>
      <c r="AB123" s="10">
        <v>684311.49</v>
      </c>
      <c r="AC123" s="10">
        <v>831168.7</v>
      </c>
      <c r="AD123" s="10">
        <v>810153.09</v>
      </c>
      <c r="AE123" s="10">
        <v>802873.75</v>
      </c>
      <c r="AF123" s="10">
        <v>790045.55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IS Consolidated</vt:lpstr>
      <vt:lpstr>BS Consolidated</vt:lpstr>
      <vt:lpstr>Mapping</vt:lpstr>
      <vt:lpstr>DB IS</vt:lpstr>
      <vt:lpstr>DBLP IS</vt:lpstr>
      <vt:lpstr>DBRN IS</vt:lpstr>
      <vt:lpstr>DBW IS</vt:lpstr>
      <vt:lpstr>DBWFB IS</vt:lpstr>
      <vt:lpstr>DB BS</vt:lpstr>
      <vt:lpstr>DBLP BS</vt:lpstr>
      <vt:lpstr>DBRN BS</vt:lpstr>
      <vt:lpstr>DBW BS</vt:lpstr>
      <vt:lpstr>DBWFB 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Richard Sanchez</cp:lastModifiedBy>
  <cp:revision>0</cp:revision>
  <dcterms:created xsi:type="dcterms:W3CDTF">2026-07-15T16:30:08Z</dcterms:created>
  <dcterms:modified xsi:type="dcterms:W3CDTF">2026-07-16T14:20:36Z</dcterms:modified>
  <dc:language>en-US</dc:language>
</cp:coreProperties>
</file>